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imatijevic\Desktop\T E K U Ć E\hanfa\final Q3-2025\POSLATI\ENG VERZIJE\"/>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0" yWindow="0" windowWidth="23040" windowHeight="7740" firstSheet="1"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workbook>
</file>

<file path=xl/calcChain.xml><?xml version="1.0" encoding="utf-8"?>
<calcChain xmlns="http://schemas.openxmlformats.org/spreadsheetml/2006/main">
  <c r="W37" i="22" l="1"/>
  <c r="W38" i="22"/>
  <c r="Y38" i="22" l="1"/>
  <c r="Y37" i="22"/>
  <c r="Y36"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21" i="21" l="1"/>
  <c r="I21" i="21"/>
  <c r="I90" i="19"/>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<sst xmlns="http://schemas.openxmlformats.org/spreadsheetml/2006/main" count="572" uniqueCount="557">
  <si>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</si>
  <si>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</si>
  <si>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</si>
  <si>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</si>
  <si>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</si>
  <si>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</si>
  <si>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</si>
  <si>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</si>
  <si>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</si>
  <si>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</si>
  <si>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</si>
  <si>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</si>
  <si>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</si>
  <si>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</si>
  <si>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</si>
  <si>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</si>
  <si>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</si>
  <si>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</si>
  <si>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</si>
  <si>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</si>
  <si>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</si>
  <si>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</si>
  <si>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</si>
  <si>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</si>
  <si>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</si>
  <si>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</si>
  <si>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</si>
  <si>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</si>
  <si>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</si>
  <si>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</si>
  <si>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</si>
  <si>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</si>
  <si>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</si>
  <si>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</si>
  <si>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</si>
  <si>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</si>
  <si>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</si>
  <si>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</si>
  <si>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</si>
  <si>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</si>
  <si>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</si>
  <si>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</si>
  <si>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</si>
  <si>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</si>
  <si>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</si>
  <si>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</si>
  <si>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</si>
  <si>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</si>
  <si>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</si>
  <si>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</si>
  <si>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</si>
  <si>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</si>
  <si>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</si>
  <si>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</si>
  <si>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</si>
  <si>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</si>
  <si>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</si>
  <si>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</si>
  <si>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</si>
  <si>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</si>
  <si>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</si>
  <si>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</si>
  <si>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</si>
  <si>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</si>
  <si>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</si>
  <si>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</si>
  <si>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</si>
  <si>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</si>
  <si>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</si>
  <si>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</si>
  <si>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</si>
  <si>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</si>
  <si>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</si>
  <si>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</si>
  <si>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</si>
  <si>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</si>
  <si>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</si>
  <si>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</si>
  <si>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</si>
  <si>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</si>
  <si>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</si>
  <si>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</si>
  <si>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</si>
  <si>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</si>
  <si>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</si>
  <si>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</si>
  <si>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</si>
  <si>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</si>
  <si>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</si>
  <si>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</si>
  <si>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</si>
  <si>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</si>
  <si>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</si>
  <si>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</si>
  <si>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</si>
  <si>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</si>
  <si>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</si>
  <si>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</si>
  <si>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</si>
  <si>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</si>
  <si>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</si>
  <si>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</si>
  <si>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</si>
  <si>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</si>
  <si>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</si>
  <si>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</si>
  <si>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</si>
  <si>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</si>
  <si>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</si>
  <si>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</si>
  <si>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</si>
  <si>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</si>
  <si>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</si>
  <si>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</si>
  <si>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</si>
  <si>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</si>
  <si>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</si>
  <si>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</si>
  <si>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</si>
  <si>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</si>
  <si>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</si>
  <si>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</si>
  <si>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</si>
  <si>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</si>
  <si>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</si>
  <si>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</si>
  <si>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</si>
  <si>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</si>
  <si>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</si>
  <si>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</si>
  <si>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</si>
  <si>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</si>
  <si>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</si>
  <si>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</si>
  <si>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</si>
  <si>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</si>
  <si>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</si>
  <si>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</si>
  <si>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</si>
  <si>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</si>
  <si>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</si>
  <si>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</si>
  <si>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</si>
  <si>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</si>
  <si>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</si>
  <si>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</si>
  <si>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</si>
  <si>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</si>
  <si>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</si>
  <si>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</si>
  <si>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</si>
  <si>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</si>
  <si>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</si>
  <si>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</si>
  <si>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</si>
  <si>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</si>
  <si>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</si>
  <si>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</si>
  <si>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</si>
  <si>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</si>
  <si>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</si>
  <si>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</si>
  <si>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</si>
  <si>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</si>
  <si>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</si>
  <si>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</si>
  <si>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</si>
  <si>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</si>
  <si>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</si>
  <si>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</si>
  <si>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</si>
  <si>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</si>
  <si>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</si>
  <si>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</si>
  <si>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</si>
  <si>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</si>
  <si>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</si>
  <si>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</si>
  <si>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</si>
  <si>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</si>
  <si>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</si>
  <si>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</si>
  <si>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</si>
  <si>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</si>
  <si>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</si>
  <si>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</si>
  <si>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</si>
  <si>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</si>
  <si>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</si>
  <si>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</si>
  <si>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</si>
  <si>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</si>
  <si>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</si>
  <si>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</si>
  <si>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</si>
  <si>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</si>
  <si>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</si>
  <si>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</si>
  <si>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</si>
  <si>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</si>
  <si>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</si>
  <si>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</si>
  <si>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</si>
  <si>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</si>
  <si>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</si>
  <si>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</si>
  <si>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</si>
  <si>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</si>
  <si>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</si>
  <si>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</si>
  <si>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</si>
  <si>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</si>
  <si>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</si>
  <si>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</si>
  <si>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</si>
  <si>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</si>
  <si>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</si>
  <si>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</si>
  <si>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</si>
  <si>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</si>
  <si>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</si>
  <si>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</si>
  <si>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</si>
  <si>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</si>
  <si>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</si>
  <si>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</si>
  <si>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</si>
  <si>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</si>
  <si>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</si>
  <si>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</si>
  <si>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</si>
  <si>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</si>
  <si>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</si>
  <si>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</si>
  <si>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</si>
  <si>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</si>
  <si>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</si>
  <si>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</si>
  <si>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</si>
  <si>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</si>
  <si>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</si>
  <si>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</si>
  <si>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</si>
  <si>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</si>
  <si>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</si>
  <si>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</si>
  <si>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</si>
  <si>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</si>
  <si>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</si>
  <si>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</si>
  <si>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</si>
  <si>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</si>
  <si>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</si>
  <si>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</si>
  <si>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</si>
  <si>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</si>
  <si>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</si>
  <si>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</si>
  <si>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</si>
  <si>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</si>
  <si>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</si>
  <si>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</si>
  <si>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</si>
  <si>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</si>
  <si>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</si>
  <si>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</si>
  <si>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</si>
  <si>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</si>
  <si>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</si>
  <si>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</si>
  <si>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</si>
  <si>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</si>
  <si>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</si>
  <si>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</si>
  <si>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</si>
  <si>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</si>
  <si>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</si>
  <si>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</si>
  <si>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</si>
  <si>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</si>
  <si>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</si>
  <si>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</si>
  <si>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</si>
  <si>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</si>
  <si>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</si>
  <si>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</si>
  <si>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</si>
  <si>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</si>
  <si>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</si>
  <si>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</si>
  <si>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</si>
  <si>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</si>
  <si>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</si>
  <si>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</si>
  <si>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</si>
  <si>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</si>
  <si>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</si>
  <si>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</si>
  <si>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</si>
  <si>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</si>
  <si>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</si>
  <si>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</si>
  <si>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</si>
  <si>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</si>
  <si>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</si>
  <si>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</si>
  <si>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</si>
  <si>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</si>
  <si>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</si>
  <si>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</si>
  <si>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</si>
  <si>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</si>
  <si>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</si>
  <si>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</si>
  <si>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</si>
  <si>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</si>
  <si>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</si>
  <si>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</si>
  <si>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</si>
  <si>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</si>
  <si>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</si>
  <si>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</si>
  <si>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</si>
  <si>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</si>
  <si>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</si>
  <si>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</si>
  <si>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</si>
  <si>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</si>
  <si>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</si>
  <si>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</si>
  <si>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</si>
  <si>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</si>
  <si>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</si>
  <si>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</si>
  <si>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</si>
  <si>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</si>
  <si>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</si>
  <si>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</si>
  <si>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</si>
  <si>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</si>
  <si>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</si>
  <si>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</si>
  <si>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</si>
  <si>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</si>
  <si>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</si>
  <si>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</si>
  <si>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</si>
  <si>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</si>
  <si>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</si>
  <si>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</si>
  <si>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</si>
  <si>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</si>
  <si>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</si>
  <si>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</si>
  <si>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</si>
  <si>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</si>
  <si>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</si>
  <si>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</si>
  <si>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</si>
  <si>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</si>
  <si>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</si>
  <si>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</si>
  <si>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</si>
  <si>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</si>
  <si>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</si>
  <si>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</si>
  <si>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</si>
  <si>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</si>
  <si>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</si>
  <si>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</si>
  <si>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</si>
  <si>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</si>
  <si>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</si>
  <si>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</si>
  <si>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</si>
  <si>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</si>
  <si>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</si>
  <si>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</si>
  <si>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</si>
  <si>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</si>
  <si>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</si>
  <si>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</si>
  <si>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</si>
  <si>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</si>
  <si>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</si>
  <si>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</si>
  <si>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</si>
  <si>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</si>
  <si>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</si>
  <si>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</si>
  <si>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</si>
  <si>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</si>
  <si>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</si>
  <si>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</si>
  <si>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</si>
  <si>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</si>
  <si>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</si>
  <si>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</si>
  <si>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</si>
  <si>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</si>
  <si>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</si>
  <si>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</si>
  <si>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</si>
  <si>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</si>
  <si>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</si>
  <si>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</si>
  <si>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</si>
  <si>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</si>
  <si>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</si>
  <si>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</si>
  <si>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</si>
  <si>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</si>
  <si>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</si>
  <si>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</si>
  <si>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</si>
  <si>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</si>
  <si>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</si>
  <si>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</si>
  <si>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</si>
  <si>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</si>
  <si>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</si>
  <si>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</si>
  <si>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</si>
  <si>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</si>
  <si>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</si>
  <si>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</si>
  <si>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</si>
  <si>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</si>
  <si>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</si>
  <si>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</si>
  <si>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</si>
  <si>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</si>
  <si>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</si>
  <si>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</si>
  <si>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</si>
  <si>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</si>
  <si>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</si>
  <si>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</si>
  <si>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</si>
  <si>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</si>
  <si>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</si>
  <si>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</si>
  <si>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</si>
  <si>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</si>
  <si>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</si>
  <si>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</si>
  <si>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</si>
  <si>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</si>
  <si>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</si>
  <si>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</si>
  <si>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</si>
  <si>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</si>
  <si>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</si>
  <si>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</si>
  <si>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</si>
  <si>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</si>
  <si>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</si>
  <si>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</si>
  <si>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</si>
  <si>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</si>
  <si>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</si>
  <si>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</si>
  <si>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</si>
  <si>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</si>
  <si>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</si>
  <si>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</si>
  <si>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</si>
  <si>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</si>
  <si>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</si>
  <si>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</si>
  <si>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</si>
  <si>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</si>
  <si>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</si>
  <si>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</si>
  <si>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</si>
  <si>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</si>
  <si>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</si>
  <si>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</si>
  <si>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</si>
  <si>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</si>
  <si>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</si>
  <si>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</si>
  <si>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</si>
  <si>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</si>
  <si>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</si>
  <si>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</si>
  <si>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</si>
  <si>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</si>
  <si>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</si>
  <si>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</si>
  <si>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</si>
  <si>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</si>
  <si>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</si>
  <si>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</si>
  <si>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</si>
  <si>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</si>
  <si>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</si>
  <si>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</si>
  <si>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</si>
  <si>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</si>
  <si>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</si>
  <si>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</si>
  <si>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01437518</t>
  </si>
  <si>
    <t>HR</t>
  </si>
  <si>
    <t>080286194</t>
  </si>
  <si>
    <t>28466564680</t>
  </si>
  <si>
    <t>74780010K3F620YZZ529</t>
  </si>
  <si>
    <t>101766</t>
  </si>
  <si>
    <t>CIAK Grupa d.d.</t>
  </si>
  <si>
    <t>Zagreb</t>
  </si>
  <si>
    <t>Savska opatovina 36</t>
  </si>
  <si>
    <t>investitori@ciak.hr</t>
  </si>
  <si>
    <t>www.ciak.hr</t>
  </si>
  <si>
    <t>KD</t>
  </si>
  <si>
    <t>RN</t>
  </si>
  <si>
    <t>C.I.A.K. AUTO d.o.o.</t>
  </si>
  <si>
    <t>Gornji Stupnik, Gornjostupnička 96</t>
  </si>
  <si>
    <t>00704865</t>
  </si>
  <si>
    <t>C.I.A.K. d.o.o.</t>
  </si>
  <si>
    <t>Zagreb, Savska opatovina 36</t>
  </si>
  <si>
    <t>00929883</t>
  </si>
  <si>
    <t>AUTO MILOVANOVIĆ D.O.O.</t>
  </si>
  <si>
    <t>Banja Luka, Ivana G. Kovačića BB</t>
  </si>
  <si>
    <t>400790760002</t>
  </si>
  <si>
    <t>NEXT AUTO D.O.O.</t>
  </si>
  <si>
    <t>Podgorica, Ćemovsko polje BB</t>
  </si>
  <si>
    <t>C.I.A.K. AUTO D.O.O. NOVI SAD</t>
  </si>
  <si>
    <t>Novi Sad, Primorska 86</t>
  </si>
  <si>
    <t>C.I.A.K. Auto d.o.o. Slovenija</t>
  </si>
  <si>
    <t>Ob železnici 18, Ljubljana</t>
  </si>
  <si>
    <t>Ivana Matijević</t>
  </si>
  <si>
    <t>01/3463-521</t>
  </si>
  <si>
    <t xml:space="preserve">balance as at 30.09.2025 </t>
  </si>
  <si>
    <t>Submitter: CIAK Grupa d.d.</t>
  </si>
  <si>
    <t>for the period 01.01.2025 to 30.09.2025</t>
  </si>
  <si>
    <t>for the period 01.01.2025 . to 30.09.2025.</t>
  </si>
  <si>
    <t>NOTES TO FINANCIAL STATEMENTS - TFI
(drawn up for quarterly reporting periods)
Name of the issuer:  CIAK Grupa d.d.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</si>
  <si>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The condensed consolidated financial statements for the nine-month period ended September 30, 2025, have been prepared based on the same accounting policies, presentation, and calculation methods used in the preparation of the Group's annual consolidated financial statements as of December 31, 2024.</t>
  </si>
  <si>
    <t>The condensed consolidated financial statements for the nine-month period ended 30 September 2025 have been prepared in accordance with IAS 34 – Interim Financial Reporting, as endorsed by the European Union (EU). The condensed consolidated financial statements do not include all the information and disclosures required in the annual financial statements and should be read in conjunction with the Group’s annual consolidated financial statements as of 31 December 2024. The Group’s annual consolidated financial statements are prepared in accordance with International Financial Reporting Standards (IFRS) as endorsed by EU. Financial statements are available on CIAK Grupa web-site: www.ciak.hr.</t>
  </si>
  <si>
    <t xml:space="preserve">The Group is not exposed to significant seasonal or cyclical changes in its operations.
</t>
  </si>
  <si>
    <t>As of the date of approval of the condensed consolidated financial statements for the nine-month period ended September 30, 2025, the operations of the CIAK Group are proceeding smoothly. During the reporting period, there were no extraordinary transactions outside the normal course of business.</t>
  </si>
  <si>
    <t xml:space="preserve">Other disclosures prescribed by IAS 34 - Interim financial reporting that is not presented elsewhere in the statement of financial position, statement of comprehensive income, statement of cash flows and statement of changes in equity are disclosed in the Notes 4 to 11 of the condensed consolidated financial statements for the nine-month period ended 30 September 2025.
</t>
  </si>
  <si>
    <t xml:space="preserve">Issuer’s name, registered office (address), legal form, country of establishment, entity’s registration number are disclosed in the sheet General data of this document and in the Note 1 of condensed consolidated financial statements for the nine-month period ended 30 September 2025.
</t>
  </si>
  <si>
    <t xml:space="preserve">Financial commitments at the consolidated level in term of guarantees that are not included in the balance sheet are not material and Management Board believes that possibility of any outflow is remote. Group has no commitments concerning pensions that are in scope of IAS 19.
</t>
  </si>
  <si>
    <t xml:space="preserve">In the nine-month period ended 30 September 2025, the average number of employees in the Group was 3.444. Group does not categorise employees.
</t>
  </si>
  <si>
    <t xml:space="preserve">No cost of salaries was capitalised in the nine-month period ended 30 September 2025.
</t>
  </si>
  <si>
    <t>During 2025, there were no movements in the positions of deferred tax assets or deferred tax liabilities.</t>
  </si>
  <si>
    <t>The amount and nominal value of the shares are disclosed in the notes to the unconsolidated financial statements of Ciak Grupa d.d.</t>
  </si>
  <si>
    <t xml:space="preserve">Group has no participation certificates, convertible debentures, warrants, options or similar securities or rights.
</t>
  </si>
  <si>
    <t xml:space="preserve">Group has no shares in companies having unlimited liability.
</t>
  </si>
  <si>
    <t>The consolidated financial statements of the issuer cover the largest group of companies. The majority owner of the issuer is Ivan Leko.</t>
  </si>
  <si>
    <t>The Group has no material transactions with related parties.</t>
  </si>
  <si>
    <t>There are no significant events that have occurred after the balance sheet date that are not reflected in the income statement or balance sheet.</t>
  </si>
  <si>
    <t xml:space="preserve">Lease liabilties arising from the application of IFRS 16 are stated under ADP 102 and ADP 114, while right-of-use assets are stated under ADP 18.
</t>
  </si>
  <si>
    <t>The Group’s lease liabilities maturing after more than five years are presented under ADP 102 and amount to €4,726 thousand as of September 30, 2025.</t>
  </si>
  <si>
    <t>The Group’s loan liabilities maturing after more than five years are presented under ADP 103 and amount to €10,825 thousand as of September 30, 2025. These liabilities are secured by a mortgage on real estate owned by the related companies.</t>
  </si>
  <si>
    <t>Provisions are presented in accordance with liabilities by maturity, so short-term provisions are shown under ADP 123, and as of September 30, 2025, they amount to €875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</si>
</sst>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3" fontId="5" fillId="0" borderId="41" xfId="5" applyNumberFormat="1" applyFont="1" applyFill="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vertical="center"/>
      <protection locked="0"/>
    </xf>
    <xf numFmtId="3" fontId="5" fillId="0" borderId="41" xfId="0" applyNumberFormat="1" applyFont="1" applyFill="1" applyBorder="1" applyAlignment="1" applyProtection="1">
      <alignment horizontal="right" vertical="center" wrapText="1"/>
      <protection locked="0"/>
    </xf>
    <xf numFmtId="3" fontId="5" fillId="0" borderId="41" xfId="0" applyNumberFormat="1" applyFont="1" applyFill="1" applyBorder="1" applyAlignment="1" applyProtection="1">
      <alignment vertical="center" wrapText="1"/>
      <protection locked="0"/>
    </xf>
    <xf numFmtId="3" fontId="5" fillId="0" borderId="53" xfId="0" applyNumberFormat="1" applyFont="1" applyFill="1" applyBorder="1" applyAlignment="1" applyProtection="1">
      <alignment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0"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157005</xdr:colOff>
      <xdr:row>48</xdr:row>
      <xdr:rowOff>73269</xdr:rowOff>
    </xdr:from>
    <xdr:to>
      <xdr:col>8</xdr:col>
      <xdr:colOff>387280</xdr:colOff>
      <xdr:row>54</xdr:row>
      <xdr:rowOff>573592</xdr:rowOff>
    </xdr:to>
    <xdr:pic>
      <xdr:nvPicPr>
        <xdr:cNvPr id="2" name="Picture 1"/>
        <xdr:cNvPicPr>
          <a:picLocks noChangeAspect="1"/>
        </xdr:cNvPicPr>
      </xdr:nvPicPr>
      <xdr:blipFill>
        <a:blip xmlns:r="http://schemas.openxmlformats.org/officeDocument/2006/relationships" r:embed="rId1"/>
        <a:stretch>
          <a:fillRect/>
        </a:stretch>
      </xdr:blipFill>
      <xdr:spPr>
        <a:xfrm>
          <a:off x="157005" y="13826950"/>
          <a:ext cx="5086978" cy="4708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34" zoomScale="70" zoomScaleNormal="70" workbookViewId="0">
      <selection activeCell="C56" sqref="C56:J56"/>
    </sheetView>
  </sheetViews>
  <sheetFormatPr defaultColWidth="9.140625" defaultRowHeight="15" x14ac:dyDescent="0.25"/>
  <cols>
    <col min="1" max="1" width="14.28515625" style="58" customWidth="1"/>
    <col min="2" max="8" width="9.140625" style="58"/>
    <col min="9" max="9" width="15.28515625" style="58" customWidth="1"/>
    <col min="10" max="10" width="25.85546875" style="58" customWidth="1"/>
    <col min="11" max="16384" width="9.140625" style="58"/>
  </cols>
  <sheetData>
    <row r="1" spans="1:14" ht="15.75" x14ac:dyDescent="0.25">
      <c r="A1" s="179" t="s">
        <v>0</v>
      </c>
      <c r="B1" s="180"/>
      <c r="C1" s="180"/>
      <c r="D1" s="56"/>
      <c r="E1" s="56"/>
      <c r="F1" s="56"/>
      <c r="G1" s="56"/>
      <c r="H1" s="56"/>
      <c r="I1" s="56"/>
      <c r="J1" s="57"/>
    </row>
    <row r="2" spans="1:14" ht="14.45" customHeight="1" x14ac:dyDescent="0.25">
      <c r="A2" s="181" t="s">
        <v>1</v>
      </c>
      <c r="B2" s="182"/>
      <c r="C2" s="182"/>
      <c r="D2" s="182"/>
      <c r="E2" s="182"/>
      <c r="F2" s="182"/>
      <c r="G2" s="182"/>
      <c r="H2" s="182"/>
      <c r="I2" s="182"/>
      <c r="J2" s="183"/>
      <c r="N2" s="104" t="s">
        <v>387</v>
      </c>
    </row>
    <row r="3" spans="1:14" x14ac:dyDescent="0.25">
      <c r="A3" s="59"/>
      <c r="B3" s="60"/>
      <c r="C3" s="60"/>
      <c r="D3" s="60"/>
      <c r="E3" s="60"/>
      <c r="F3" s="60"/>
      <c r="G3" s="60"/>
      <c r="H3" s="60"/>
      <c r="I3" s="60"/>
      <c r="J3" s="61"/>
      <c r="N3" s="104" t="s">
        <v>388</v>
      </c>
    </row>
    <row r="4" spans="1:14" ht="33.6" customHeight="1" x14ac:dyDescent="0.25">
      <c r="A4" s="184" t="s">
        <v>2</v>
      </c>
      <c r="B4" s="185"/>
      <c r="C4" s="185"/>
      <c r="D4" s="185"/>
      <c r="E4" s="186">
        <v>45658</v>
      </c>
      <c r="F4" s="187"/>
      <c r="G4" s="62" t="s">
        <v>3</v>
      </c>
      <c r="H4" s="186">
        <v>45930</v>
      </c>
      <c r="I4" s="187"/>
      <c r="J4" s="63"/>
      <c r="N4" s="104" t="s">
        <v>389</v>
      </c>
    </row>
    <row r="5" spans="1:14" s="64" customFormat="1" ht="10.15" customHeight="1" x14ac:dyDescent="0.25">
      <c r="A5" s="188"/>
      <c r="B5" s="189"/>
      <c r="C5" s="189"/>
      <c r="D5" s="189"/>
      <c r="E5" s="189"/>
      <c r="F5" s="189"/>
      <c r="G5" s="189"/>
      <c r="H5" s="189"/>
      <c r="I5" s="189"/>
      <c r="J5" s="190"/>
      <c r="N5" s="105" t="s">
        <v>390</v>
      </c>
    </row>
    <row r="6" spans="1:14" ht="20.45" customHeight="1" x14ac:dyDescent="0.25">
      <c r="A6" s="65"/>
      <c r="B6" s="66" t="s">
        <v>4</v>
      </c>
      <c r="C6" s="67"/>
      <c r="D6" s="67"/>
      <c r="E6" s="116">
        <v>2025</v>
      </c>
      <c r="F6" s="68"/>
      <c r="G6" s="62"/>
      <c r="H6" s="68"/>
      <c r="I6" s="69"/>
      <c r="J6" s="70"/>
      <c r="N6" s="104"/>
    </row>
    <row r="7" spans="1:14" s="72" customFormat="1" ht="10.9" customHeight="1" x14ac:dyDescent="0.25">
      <c r="A7" s="65"/>
      <c r="B7" s="67"/>
      <c r="C7" s="67"/>
      <c r="D7" s="67"/>
      <c r="E7" s="71"/>
      <c r="F7" s="71"/>
      <c r="G7" s="62"/>
      <c r="H7" s="68"/>
      <c r="I7" s="69"/>
      <c r="J7" s="70"/>
    </row>
    <row r="8" spans="1:14" ht="20.45" customHeight="1" x14ac:dyDescent="0.25">
      <c r="A8" s="65"/>
      <c r="B8" s="66" t="s">
        <v>5</v>
      </c>
      <c r="C8" s="67"/>
      <c r="D8" s="67"/>
      <c r="E8" s="116">
        <v>3</v>
      </c>
      <c r="F8" s="68"/>
      <c r="G8" s="62"/>
      <c r="H8" s="68"/>
      <c r="I8" s="69"/>
      <c r="J8" s="70"/>
    </row>
    <row r="9" spans="1:14" s="72" customFormat="1" ht="10.9" customHeight="1" x14ac:dyDescent="0.25">
      <c r="A9" s="65"/>
      <c r="B9" s="67"/>
      <c r="C9" s="67"/>
      <c r="D9" s="67"/>
      <c r="E9" s="71"/>
      <c r="F9" s="71"/>
      <c r="G9" s="62"/>
      <c r="H9" s="71"/>
      <c r="I9" s="73"/>
      <c r="J9" s="70"/>
    </row>
    <row r="10" spans="1:14" ht="37.9" customHeight="1" x14ac:dyDescent="0.25">
      <c r="A10" s="175" t="s">
        <v>6</v>
      </c>
      <c r="B10" s="176"/>
      <c r="C10" s="176"/>
      <c r="D10" s="176"/>
      <c r="E10" s="176"/>
      <c r="F10" s="176"/>
      <c r="G10" s="176"/>
      <c r="H10" s="176"/>
      <c r="I10" s="176"/>
      <c r="J10" s="74"/>
    </row>
    <row r="11" spans="1:14" ht="24.6" customHeight="1" x14ac:dyDescent="0.25">
      <c r="A11" s="161" t="s">
        <v>7</v>
      </c>
      <c r="B11" s="177"/>
      <c r="C11" s="169" t="s">
        <v>502</v>
      </c>
      <c r="D11" s="170"/>
      <c r="E11" s="75"/>
      <c r="F11" s="127" t="s">
        <v>8</v>
      </c>
      <c r="G11" s="173"/>
      <c r="H11" s="167" t="s">
        <v>503</v>
      </c>
      <c r="I11" s="168"/>
      <c r="J11" s="76"/>
    </row>
    <row r="12" spans="1:14" ht="14.45" customHeight="1" x14ac:dyDescent="0.25">
      <c r="A12" s="77"/>
      <c r="B12" s="78"/>
      <c r="C12" s="78"/>
      <c r="D12" s="78"/>
      <c r="E12" s="178"/>
      <c r="F12" s="178"/>
      <c r="G12" s="178"/>
      <c r="H12" s="178"/>
      <c r="I12" s="79"/>
      <c r="J12" s="76"/>
    </row>
    <row r="13" spans="1:14" ht="21" customHeight="1" x14ac:dyDescent="0.25">
      <c r="A13" s="126" t="s">
        <v>9</v>
      </c>
      <c r="B13" s="173"/>
      <c r="C13" s="169" t="s">
        <v>504</v>
      </c>
      <c r="D13" s="170"/>
      <c r="E13" s="191"/>
      <c r="F13" s="178"/>
      <c r="G13" s="178"/>
      <c r="H13" s="178"/>
      <c r="I13" s="79"/>
      <c r="J13" s="76"/>
    </row>
    <row r="14" spans="1:14" ht="10.9" customHeight="1" x14ac:dyDescent="0.25">
      <c r="A14" s="75"/>
      <c r="B14" s="79"/>
      <c r="C14" s="78"/>
      <c r="D14" s="78"/>
      <c r="E14" s="133"/>
      <c r="F14" s="133"/>
      <c r="G14" s="133"/>
      <c r="H14" s="133"/>
      <c r="I14" s="78"/>
      <c r="J14" s="80"/>
    </row>
    <row r="15" spans="1:14" ht="22.9" customHeight="1" x14ac:dyDescent="0.25">
      <c r="A15" s="126" t="s">
        <v>10</v>
      </c>
      <c r="B15" s="173"/>
      <c r="C15" s="169" t="s">
        <v>505</v>
      </c>
      <c r="D15" s="170"/>
      <c r="E15" s="174"/>
      <c r="F15" s="163"/>
      <c r="G15" s="81" t="s">
        <v>11</v>
      </c>
      <c r="H15" s="167" t="s">
        <v>506</v>
      </c>
      <c r="I15" s="168"/>
      <c r="J15" s="82"/>
    </row>
    <row r="16" spans="1:14" ht="10.9" customHeight="1" x14ac:dyDescent="0.25">
      <c r="A16" s="75"/>
      <c r="B16" s="79"/>
      <c r="C16" s="78"/>
      <c r="D16" s="78"/>
      <c r="E16" s="133"/>
      <c r="F16" s="133"/>
      <c r="G16" s="133"/>
      <c r="H16" s="133"/>
      <c r="I16" s="78"/>
      <c r="J16" s="80"/>
    </row>
    <row r="17" spans="1:10" ht="22.9" customHeight="1" x14ac:dyDescent="0.25">
      <c r="A17" s="83"/>
      <c r="B17" s="81" t="s">
        <v>12</v>
      </c>
      <c r="C17" s="169" t="s">
        <v>507</v>
      </c>
      <c r="D17" s="170"/>
      <c r="E17" s="84"/>
      <c r="F17" s="84"/>
      <c r="G17" s="84"/>
      <c r="H17" s="84"/>
      <c r="I17" s="84"/>
      <c r="J17" s="82"/>
    </row>
    <row r="18" spans="1:10" x14ac:dyDescent="0.25">
      <c r="A18" s="171"/>
      <c r="B18" s="172"/>
      <c r="C18" s="133"/>
      <c r="D18" s="133"/>
      <c r="E18" s="133"/>
      <c r="F18" s="133"/>
      <c r="G18" s="133"/>
      <c r="H18" s="133"/>
      <c r="I18" s="78"/>
      <c r="J18" s="80"/>
    </row>
    <row r="19" spans="1:10" x14ac:dyDescent="0.25">
      <c r="A19" s="161" t="s">
        <v>13</v>
      </c>
      <c r="B19" s="162"/>
      <c r="C19" s="137" t="s">
        <v>508</v>
      </c>
      <c r="D19" s="138"/>
      <c r="E19" s="138"/>
      <c r="F19" s="138"/>
      <c r="G19" s="138"/>
      <c r="H19" s="138"/>
      <c r="I19" s="138"/>
      <c r="J19" s="139"/>
    </row>
    <row r="20" spans="1:10" x14ac:dyDescent="0.25">
      <c r="A20" s="77"/>
      <c r="B20" s="78"/>
      <c r="C20" s="85"/>
      <c r="D20" s="78"/>
      <c r="E20" s="133"/>
      <c r="F20" s="133"/>
      <c r="G20" s="133"/>
      <c r="H20" s="133"/>
      <c r="I20" s="78"/>
      <c r="J20" s="80"/>
    </row>
    <row r="21" spans="1:10" x14ac:dyDescent="0.25">
      <c r="A21" s="161" t="s">
        <v>14</v>
      </c>
      <c r="B21" s="162"/>
      <c r="C21" s="167">
        <v>10090</v>
      </c>
      <c r="D21" s="168"/>
      <c r="E21" s="133"/>
      <c r="F21" s="133"/>
      <c r="G21" s="137" t="s">
        <v>509</v>
      </c>
      <c r="H21" s="138"/>
      <c r="I21" s="138"/>
      <c r="J21" s="139"/>
    </row>
    <row r="22" spans="1:10" x14ac:dyDescent="0.25">
      <c r="A22" s="77"/>
      <c r="B22" s="78"/>
      <c r="C22" s="78"/>
      <c r="D22" s="78"/>
      <c r="E22" s="133"/>
      <c r="F22" s="133"/>
      <c r="G22" s="133"/>
      <c r="H22" s="133"/>
      <c r="I22" s="78"/>
      <c r="J22" s="80"/>
    </row>
    <row r="23" spans="1:10" x14ac:dyDescent="0.25">
      <c r="A23" s="161" t="s">
        <v>15</v>
      </c>
      <c r="B23" s="162"/>
      <c r="C23" s="137" t="s">
        <v>510</v>
      </c>
      <c r="D23" s="138"/>
      <c r="E23" s="138"/>
      <c r="F23" s="138"/>
      <c r="G23" s="138"/>
      <c r="H23" s="138"/>
      <c r="I23" s="138"/>
      <c r="J23" s="139"/>
    </row>
    <row r="24" spans="1:10" x14ac:dyDescent="0.25">
      <c r="A24" s="77"/>
      <c r="B24" s="78"/>
      <c r="C24" s="78"/>
      <c r="D24" s="78"/>
      <c r="E24" s="133"/>
      <c r="F24" s="133"/>
      <c r="G24" s="133"/>
      <c r="H24" s="133"/>
      <c r="I24" s="78"/>
      <c r="J24" s="80"/>
    </row>
    <row r="25" spans="1:10" x14ac:dyDescent="0.25">
      <c r="A25" s="161" t="s">
        <v>16</v>
      </c>
      <c r="B25" s="162"/>
      <c r="C25" s="164" t="s">
        <v>511</v>
      </c>
      <c r="D25" s="165"/>
      <c r="E25" s="165"/>
      <c r="F25" s="165"/>
      <c r="G25" s="165"/>
      <c r="H25" s="165"/>
      <c r="I25" s="165"/>
      <c r="J25" s="166"/>
    </row>
    <row r="26" spans="1:10" x14ac:dyDescent="0.25">
      <c r="A26" s="77"/>
      <c r="B26" s="78"/>
      <c r="C26" s="85"/>
      <c r="D26" s="78"/>
      <c r="E26" s="133"/>
      <c r="F26" s="133"/>
      <c r="G26" s="133"/>
      <c r="H26" s="133"/>
      <c r="I26" s="78"/>
      <c r="J26" s="80"/>
    </row>
    <row r="27" spans="1:10" x14ac:dyDescent="0.25">
      <c r="A27" s="161" t="s">
        <v>17</v>
      </c>
      <c r="B27" s="162"/>
      <c r="C27" s="164" t="s">
        <v>512</v>
      </c>
      <c r="D27" s="165"/>
      <c r="E27" s="165"/>
      <c r="F27" s="165"/>
      <c r="G27" s="165"/>
      <c r="H27" s="165"/>
      <c r="I27" s="165"/>
      <c r="J27" s="166"/>
    </row>
    <row r="28" spans="1:10" ht="13.9" customHeight="1" x14ac:dyDescent="0.25">
      <c r="A28" s="77"/>
      <c r="B28" s="78"/>
      <c r="C28" s="85"/>
      <c r="D28" s="78"/>
      <c r="E28" s="133"/>
      <c r="F28" s="133"/>
      <c r="G28" s="133"/>
      <c r="H28" s="133"/>
      <c r="I28" s="78"/>
      <c r="J28" s="80"/>
    </row>
    <row r="29" spans="1:10" ht="22.9" customHeight="1" x14ac:dyDescent="0.25">
      <c r="A29" s="126" t="s">
        <v>18</v>
      </c>
      <c r="B29" s="162"/>
      <c r="C29" s="86">
        <v>3457</v>
      </c>
      <c r="D29" s="87"/>
      <c r="E29" s="140"/>
      <c r="F29" s="140"/>
      <c r="G29" s="140"/>
      <c r="H29" s="140"/>
      <c r="I29" s="88"/>
      <c r="J29" s="89"/>
    </row>
    <row r="30" spans="1:10" x14ac:dyDescent="0.25">
      <c r="A30" s="77"/>
      <c r="B30" s="78"/>
      <c r="C30" s="78"/>
      <c r="D30" s="78"/>
      <c r="E30" s="133"/>
      <c r="F30" s="133"/>
      <c r="G30" s="133"/>
      <c r="H30" s="133"/>
      <c r="I30" s="88"/>
      <c r="J30" s="89"/>
    </row>
    <row r="31" spans="1:10" x14ac:dyDescent="0.25">
      <c r="A31" s="161" t="s">
        <v>19</v>
      </c>
      <c r="B31" s="162"/>
      <c r="C31" s="101" t="s">
        <v>513</v>
      </c>
      <c r="D31" s="160" t="s">
        <v>20</v>
      </c>
      <c r="E31" s="144"/>
      <c r="F31" s="144"/>
      <c r="G31" s="144"/>
      <c r="H31" s="90"/>
      <c r="I31" s="91" t="s">
        <v>21</v>
      </c>
      <c r="J31" s="92" t="s">
        <v>22</v>
      </c>
    </row>
    <row r="32" spans="1:10" x14ac:dyDescent="0.25">
      <c r="A32" s="161"/>
      <c r="B32" s="162"/>
      <c r="C32" s="93"/>
      <c r="D32" s="62"/>
      <c r="E32" s="163"/>
      <c r="F32" s="163"/>
      <c r="G32" s="163"/>
      <c r="H32" s="163"/>
      <c r="I32" s="88"/>
      <c r="J32" s="89"/>
    </row>
    <row r="33" spans="1:10" x14ac:dyDescent="0.25">
      <c r="A33" s="161" t="s">
        <v>23</v>
      </c>
      <c r="B33" s="162"/>
      <c r="C33" s="86" t="s">
        <v>514</v>
      </c>
      <c r="D33" s="160" t="s">
        <v>24</v>
      </c>
      <c r="E33" s="144"/>
      <c r="F33" s="144"/>
      <c r="G33" s="144"/>
      <c r="H33" s="84"/>
      <c r="I33" s="91" t="s">
        <v>25</v>
      </c>
      <c r="J33" s="92" t="s">
        <v>26</v>
      </c>
    </row>
    <row r="34" spans="1:10" x14ac:dyDescent="0.25">
      <c r="A34" s="77"/>
      <c r="B34" s="78"/>
      <c r="C34" s="78"/>
      <c r="D34" s="78"/>
      <c r="E34" s="133"/>
      <c r="F34" s="133"/>
      <c r="G34" s="133"/>
      <c r="H34" s="133"/>
      <c r="I34" s="78"/>
      <c r="J34" s="80"/>
    </row>
    <row r="35" spans="1:10" x14ac:dyDescent="0.25">
      <c r="A35" s="160" t="s">
        <v>27</v>
      </c>
      <c r="B35" s="144"/>
      <c r="C35" s="144"/>
      <c r="D35" s="144"/>
      <c r="E35" s="144" t="s">
        <v>28</v>
      </c>
      <c r="F35" s="144"/>
      <c r="G35" s="144"/>
      <c r="H35" s="144"/>
      <c r="I35" s="144"/>
      <c r="J35" s="94" t="s">
        <v>29</v>
      </c>
    </row>
    <row r="36" spans="1:10" x14ac:dyDescent="0.25">
      <c r="A36" s="77"/>
      <c r="B36" s="78"/>
      <c r="C36" s="78"/>
      <c r="D36" s="78"/>
      <c r="E36" s="133"/>
      <c r="F36" s="133"/>
      <c r="G36" s="133"/>
      <c r="H36" s="133"/>
      <c r="I36" s="78"/>
      <c r="J36" s="89"/>
    </row>
    <row r="37" spans="1:10" x14ac:dyDescent="0.25">
      <c r="A37" s="155" t="s">
        <v>515</v>
      </c>
      <c r="B37" s="156"/>
      <c r="C37" s="156"/>
      <c r="D37" s="156"/>
      <c r="E37" s="155" t="s">
        <v>516</v>
      </c>
      <c r="F37" s="156"/>
      <c r="G37" s="156"/>
      <c r="H37" s="156"/>
      <c r="I37" s="157"/>
      <c r="J37" s="117" t="s">
        <v>517</v>
      </c>
    </row>
    <row r="38" spans="1:10" x14ac:dyDescent="0.25">
      <c r="A38" s="77"/>
      <c r="B38" s="78"/>
      <c r="C38" s="85"/>
      <c r="D38" s="159"/>
      <c r="E38" s="159"/>
      <c r="F38" s="159"/>
      <c r="G38" s="159"/>
      <c r="H38" s="159"/>
      <c r="I38" s="159"/>
      <c r="J38" s="80"/>
    </row>
    <row r="39" spans="1:10" x14ac:dyDescent="0.25">
      <c r="A39" s="155" t="s">
        <v>518</v>
      </c>
      <c r="B39" s="156"/>
      <c r="C39" s="156"/>
      <c r="D39" s="157"/>
      <c r="E39" s="155" t="s">
        <v>519</v>
      </c>
      <c r="F39" s="156"/>
      <c r="G39" s="156"/>
      <c r="H39" s="156"/>
      <c r="I39" s="157"/>
      <c r="J39" s="118" t="s">
        <v>520</v>
      </c>
    </row>
    <row r="40" spans="1:10" x14ac:dyDescent="0.25">
      <c r="A40" s="77"/>
      <c r="B40" s="78"/>
      <c r="C40" s="85"/>
      <c r="D40" s="95"/>
      <c r="E40" s="159"/>
      <c r="F40" s="159"/>
      <c r="G40" s="159"/>
      <c r="H40" s="159"/>
      <c r="I40" s="79"/>
      <c r="J40" s="80"/>
    </row>
    <row r="41" spans="1:10" x14ac:dyDescent="0.25">
      <c r="A41" s="155" t="s">
        <v>521</v>
      </c>
      <c r="B41" s="156"/>
      <c r="C41" s="156"/>
      <c r="D41" s="157"/>
      <c r="E41" s="155" t="s">
        <v>522</v>
      </c>
      <c r="F41" s="156"/>
      <c r="G41" s="156"/>
      <c r="H41" s="156"/>
      <c r="I41" s="157"/>
      <c r="J41" s="119" t="s">
        <v>523</v>
      </c>
    </row>
    <row r="42" spans="1:10" x14ac:dyDescent="0.25">
      <c r="A42" s="77"/>
      <c r="B42" s="78"/>
      <c r="C42" s="85"/>
      <c r="D42" s="95"/>
      <c r="E42" s="159"/>
      <c r="F42" s="159"/>
      <c r="G42" s="159"/>
      <c r="H42" s="159"/>
      <c r="I42" s="79"/>
      <c r="J42" s="80"/>
    </row>
    <row r="43" spans="1:10" x14ac:dyDescent="0.25">
      <c r="A43" s="155" t="s">
        <v>524</v>
      </c>
      <c r="B43" s="156"/>
      <c r="C43" s="156"/>
      <c r="D43" s="157"/>
      <c r="E43" s="155" t="s">
        <v>525</v>
      </c>
      <c r="F43" s="156"/>
      <c r="G43" s="156"/>
      <c r="H43" s="156"/>
      <c r="I43" s="157"/>
      <c r="J43" s="118">
        <v>2861194</v>
      </c>
    </row>
    <row r="44" spans="1:10" x14ac:dyDescent="0.25">
      <c r="A44" s="96"/>
      <c r="B44" s="85"/>
      <c r="C44" s="153"/>
      <c r="D44" s="153"/>
      <c r="E44" s="133"/>
      <c r="F44" s="133"/>
      <c r="G44" s="153"/>
      <c r="H44" s="153"/>
      <c r="I44" s="153"/>
      <c r="J44" s="80"/>
    </row>
    <row r="45" spans="1:10" x14ac:dyDescent="0.25">
      <c r="A45" s="155" t="s">
        <v>526</v>
      </c>
      <c r="B45" s="156"/>
      <c r="C45" s="156"/>
      <c r="D45" s="157"/>
      <c r="E45" s="155" t="s">
        <v>527</v>
      </c>
      <c r="F45" s="156"/>
      <c r="G45" s="156"/>
      <c r="H45" s="156"/>
      <c r="I45" s="157"/>
      <c r="J45" s="118">
        <v>111718171</v>
      </c>
    </row>
    <row r="46" spans="1:10" x14ac:dyDescent="0.25">
      <c r="A46" s="96"/>
      <c r="B46" s="85"/>
      <c r="C46" s="85"/>
      <c r="D46" s="78"/>
      <c r="E46" s="158"/>
      <c r="F46" s="158"/>
      <c r="G46" s="153"/>
      <c r="H46" s="153"/>
      <c r="I46" s="78"/>
      <c r="J46" s="80"/>
    </row>
    <row r="47" spans="1:10" x14ac:dyDescent="0.25">
      <c r="A47" s="155" t="s">
        <v>528</v>
      </c>
      <c r="B47" s="156"/>
      <c r="C47" s="156"/>
      <c r="D47" s="157"/>
      <c r="E47" s="155" t="s">
        <v>529</v>
      </c>
      <c r="F47" s="156"/>
      <c r="G47" s="156"/>
      <c r="H47" s="156"/>
      <c r="I47" s="157"/>
      <c r="J47" s="118">
        <v>3346706000</v>
      </c>
    </row>
    <row r="48" spans="1:10" x14ac:dyDescent="0.25">
      <c r="A48" s="96"/>
      <c r="B48" s="85"/>
      <c r="C48" s="85"/>
      <c r="D48" s="78"/>
      <c r="E48" s="133"/>
      <c r="F48" s="133"/>
      <c r="G48" s="153"/>
      <c r="H48" s="153"/>
      <c r="I48" s="78"/>
      <c r="J48" s="97" t="s">
        <v>30</v>
      </c>
    </row>
    <row r="49" spans="1:10" x14ac:dyDescent="0.25">
      <c r="A49" s="96"/>
      <c r="B49" s="85"/>
      <c r="C49" s="85"/>
      <c r="D49" s="78"/>
      <c r="E49" s="133"/>
      <c r="F49" s="133"/>
      <c r="G49" s="153"/>
      <c r="H49" s="153"/>
      <c r="I49" s="78"/>
      <c r="J49" s="97" t="s">
        <v>31</v>
      </c>
    </row>
    <row r="50" spans="1:10" ht="14.45" customHeight="1" x14ac:dyDescent="0.25">
      <c r="A50" s="126" t="s">
        <v>32</v>
      </c>
      <c r="B50" s="127"/>
      <c r="C50" s="146"/>
      <c r="D50" s="147"/>
      <c r="E50" s="148" t="s">
        <v>33</v>
      </c>
      <c r="F50" s="149"/>
      <c r="G50" s="150"/>
      <c r="H50" s="151"/>
      <c r="I50" s="151"/>
      <c r="J50" s="152"/>
    </row>
    <row r="51" spans="1:10" x14ac:dyDescent="0.25">
      <c r="A51" s="96"/>
      <c r="B51" s="85"/>
      <c r="C51" s="153"/>
      <c r="D51" s="153"/>
      <c r="E51" s="133"/>
      <c r="F51" s="133"/>
      <c r="G51" s="154" t="s">
        <v>34</v>
      </c>
      <c r="H51" s="154"/>
      <c r="I51" s="154"/>
      <c r="J51" s="70"/>
    </row>
    <row r="52" spans="1:10" ht="13.9" customHeight="1" x14ac:dyDescent="0.25">
      <c r="A52" s="126" t="s">
        <v>35</v>
      </c>
      <c r="B52" s="127"/>
      <c r="C52" s="137" t="s">
        <v>530</v>
      </c>
      <c r="D52" s="138"/>
      <c r="E52" s="138"/>
      <c r="F52" s="138"/>
      <c r="G52" s="138"/>
      <c r="H52" s="138"/>
      <c r="I52" s="138"/>
      <c r="J52" s="139"/>
    </row>
    <row r="53" spans="1:10" x14ac:dyDescent="0.25">
      <c r="A53" s="77"/>
      <c r="B53" s="78"/>
      <c r="C53" s="140" t="s">
        <v>36</v>
      </c>
      <c r="D53" s="140"/>
      <c r="E53" s="140"/>
      <c r="F53" s="140"/>
      <c r="G53" s="140"/>
      <c r="H53" s="140"/>
      <c r="I53" s="140"/>
      <c r="J53" s="80"/>
    </row>
    <row r="54" spans="1:10" x14ac:dyDescent="0.25">
      <c r="A54" s="126" t="s">
        <v>37</v>
      </c>
      <c r="B54" s="127"/>
      <c r="C54" s="141" t="s">
        <v>531</v>
      </c>
      <c r="D54" s="142"/>
      <c r="E54" s="143"/>
      <c r="F54" s="133"/>
      <c r="G54" s="133"/>
      <c r="H54" s="144"/>
      <c r="I54" s="144"/>
      <c r="J54" s="145"/>
    </row>
    <row r="55" spans="1:10" x14ac:dyDescent="0.25">
      <c r="A55" s="77"/>
      <c r="B55" s="78"/>
      <c r="C55" s="85"/>
      <c r="D55" s="78"/>
      <c r="E55" s="133"/>
      <c r="F55" s="133"/>
      <c r="G55" s="133"/>
      <c r="H55" s="133"/>
      <c r="I55" s="78"/>
      <c r="J55" s="80"/>
    </row>
    <row r="56" spans="1:10" ht="14.45" customHeight="1" x14ac:dyDescent="0.25">
      <c r="A56" s="126" t="s">
        <v>38</v>
      </c>
      <c r="B56" s="127"/>
      <c r="C56" s="134" t="s">
        <v>511</v>
      </c>
      <c r="D56" s="135"/>
      <c r="E56" s="135"/>
      <c r="F56" s="135"/>
      <c r="G56" s="135"/>
      <c r="H56" s="135"/>
      <c r="I56" s="135"/>
      <c r="J56" s="136"/>
    </row>
    <row r="57" spans="1:10" x14ac:dyDescent="0.25">
      <c r="A57" s="77"/>
      <c r="B57" s="78"/>
      <c r="C57" s="78"/>
      <c r="D57" s="78"/>
      <c r="E57" s="133"/>
      <c r="F57" s="133"/>
      <c r="G57" s="133"/>
      <c r="H57" s="133"/>
      <c r="I57" s="78"/>
      <c r="J57" s="80"/>
    </row>
    <row r="58" spans="1:10" x14ac:dyDescent="0.25">
      <c r="A58" s="126" t="s">
        <v>39</v>
      </c>
      <c r="B58" s="127"/>
      <c r="C58" s="128"/>
      <c r="D58" s="129"/>
      <c r="E58" s="129"/>
      <c r="F58" s="129"/>
      <c r="G58" s="129"/>
      <c r="H58" s="129"/>
      <c r="I58" s="129"/>
      <c r="J58" s="130"/>
    </row>
    <row r="59" spans="1:10" ht="14.45" customHeight="1" x14ac:dyDescent="0.25">
      <c r="A59" s="77"/>
      <c r="B59" s="78"/>
      <c r="C59" s="131" t="s">
        <v>40</v>
      </c>
      <c r="D59" s="131"/>
      <c r="E59" s="131"/>
      <c r="F59" s="131"/>
      <c r="G59" s="78"/>
      <c r="H59" s="78"/>
      <c r="I59" s="78"/>
      <c r="J59" s="80"/>
    </row>
    <row r="60" spans="1:10" x14ac:dyDescent="0.25">
      <c r="A60" s="126" t="s">
        <v>41</v>
      </c>
      <c r="B60" s="127"/>
      <c r="C60" s="128"/>
      <c r="D60" s="129"/>
      <c r="E60" s="129"/>
      <c r="F60" s="129"/>
      <c r="G60" s="129"/>
      <c r="H60" s="129"/>
      <c r="I60" s="129"/>
      <c r="J60" s="130"/>
    </row>
    <row r="61" spans="1:10" ht="14.45" customHeight="1" x14ac:dyDescent="0.25">
      <c r="A61" s="98"/>
      <c r="B61" s="99"/>
      <c r="C61" s="132" t="s">
        <v>42</v>
      </c>
      <c r="D61" s="132"/>
      <c r="E61" s="132"/>
      <c r="F61" s="132"/>
      <c r="G61" s="132"/>
      <c r="H61" s="99"/>
      <c r="I61" s="99"/>
      <c r="J61" s="10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2" zoomScale="90" zoomScaleNormal="100" zoomScaleSheetLayoutView="90" workbookViewId="0">
      <selection activeCell="G126" sqref="G126"/>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9" t="s">
        <v>43</v>
      </c>
      <c r="B1" s="200"/>
      <c r="C1" s="200"/>
      <c r="D1" s="200"/>
      <c r="E1" s="200"/>
      <c r="F1" s="200"/>
      <c r="G1" s="200"/>
      <c r="H1" s="200"/>
      <c r="I1" s="200"/>
    </row>
    <row r="2" spans="1:9" x14ac:dyDescent="0.2">
      <c r="A2" s="201" t="s">
        <v>532</v>
      </c>
      <c r="B2" s="202"/>
      <c r="C2" s="202"/>
      <c r="D2" s="202"/>
      <c r="E2" s="202"/>
      <c r="F2" s="202"/>
      <c r="G2" s="202"/>
      <c r="H2" s="202"/>
      <c r="I2" s="202"/>
    </row>
    <row r="3" spans="1:9" x14ac:dyDescent="0.2">
      <c r="A3" s="203" t="s">
        <v>501</v>
      </c>
      <c r="B3" s="204"/>
      <c r="C3" s="204"/>
      <c r="D3" s="204"/>
      <c r="E3" s="204"/>
      <c r="F3" s="204"/>
      <c r="G3" s="204"/>
      <c r="H3" s="204"/>
      <c r="I3" s="204"/>
    </row>
    <row r="4" spans="1:9" x14ac:dyDescent="0.2">
      <c r="A4" s="205" t="s">
        <v>533</v>
      </c>
      <c r="B4" s="206"/>
      <c r="C4" s="206"/>
      <c r="D4" s="206"/>
      <c r="E4" s="206"/>
      <c r="F4" s="206"/>
      <c r="G4" s="206"/>
      <c r="H4" s="206"/>
      <c r="I4" s="207"/>
    </row>
    <row r="5" spans="1:9" ht="45" x14ac:dyDescent="0.2">
      <c r="A5" s="210" t="s">
        <v>44</v>
      </c>
      <c r="B5" s="211"/>
      <c r="C5" s="211"/>
      <c r="D5" s="211"/>
      <c r="E5" s="211"/>
      <c r="F5" s="211"/>
      <c r="G5" s="11" t="s">
        <v>45</v>
      </c>
      <c r="H5" s="13" t="s">
        <v>46</v>
      </c>
      <c r="I5" s="13" t="s">
        <v>47</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193" t="s">
        <v>48</v>
      </c>
      <c r="B8" s="193"/>
      <c r="C8" s="193"/>
      <c r="D8" s="193"/>
      <c r="E8" s="193"/>
      <c r="F8" s="193"/>
      <c r="G8" s="14">
        <v>1</v>
      </c>
      <c r="H8" s="31">
        <v>0</v>
      </c>
      <c r="I8" s="31">
        <v>0</v>
      </c>
    </row>
    <row r="9" spans="1:9" ht="12.75" customHeight="1" x14ac:dyDescent="0.2">
      <c r="A9" s="194" t="s">
        <v>49</v>
      </c>
      <c r="B9" s="194"/>
      <c r="C9" s="194"/>
      <c r="D9" s="194"/>
      <c r="E9" s="194"/>
      <c r="F9" s="194"/>
      <c r="G9" s="15">
        <v>2</v>
      </c>
      <c r="H9" s="32">
        <f>H10+H17+H27+H38+H43</f>
        <v>90026262</v>
      </c>
      <c r="I9" s="32">
        <f>I10+I17+I27+I38+I43</f>
        <v>89524248</v>
      </c>
    </row>
    <row r="10" spans="1:9" ht="12.75" customHeight="1" x14ac:dyDescent="0.2">
      <c r="A10" s="196" t="s">
        <v>50</v>
      </c>
      <c r="B10" s="196"/>
      <c r="C10" s="196"/>
      <c r="D10" s="196"/>
      <c r="E10" s="196"/>
      <c r="F10" s="196"/>
      <c r="G10" s="15">
        <v>3</v>
      </c>
      <c r="H10" s="32">
        <f>H11+H12+H13+H14+H15+H16</f>
        <v>11090877</v>
      </c>
      <c r="I10" s="32">
        <f>I11+I12+I13+I14+I15+I16</f>
        <v>11474952</v>
      </c>
    </row>
    <row r="11" spans="1:9" ht="12.75" customHeight="1" x14ac:dyDescent="0.2">
      <c r="A11" s="192" t="s">
        <v>499</v>
      </c>
      <c r="B11" s="192"/>
      <c r="C11" s="192"/>
      <c r="D11" s="192"/>
      <c r="E11" s="192"/>
      <c r="F11" s="192"/>
      <c r="G11" s="14">
        <v>4</v>
      </c>
      <c r="H11" s="31">
        <v>0</v>
      </c>
      <c r="I11" s="31">
        <v>7669</v>
      </c>
    </row>
    <row r="12" spans="1:9" ht="22.9" customHeight="1" x14ac:dyDescent="0.2">
      <c r="A12" s="192" t="s">
        <v>498</v>
      </c>
      <c r="B12" s="192"/>
      <c r="C12" s="192"/>
      <c r="D12" s="192"/>
      <c r="E12" s="192"/>
      <c r="F12" s="192"/>
      <c r="G12" s="14">
        <v>5</v>
      </c>
      <c r="H12" s="31">
        <v>8849397</v>
      </c>
      <c r="I12" s="31">
        <v>9076216</v>
      </c>
    </row>
    <row r="13" spans="1:9" ht="12.75" customHeight="1" x14ac:dyDescent="0.2">
      <c r="A13" s="192" t="s">
        <v>51</v>
      </c>
      <c r="B13" s="192"/>
      <c r="C13" s="192"/>
      <c r="D13" s="192"/>
      <c r="E13" s="192"/>
      <c r="F13" s="192"/>
      <c r="G13" s="14">
        <v>6</v>
      </c>
      <c r="H13" s="31">
        <v>994213</v>
      </c>
      <c r="I13" s="31">
        <v>994213</v>
      </c>
    </row>
    <row r="14" spans="1:9" ht="12.75" customHeight="1" x14ac:dyDescent="0.2">
      <c r="A14" s="192" t="s">
        <v>52</v>
      </c>
      <c r="B14" s="192"/>
      <c r="C14" s="192"/>
      <c r="D14" s="192"/>
      <c r="E14" s="192"/>
      <c r="F14" s="192"/>
      <c r="G14" s="14">
        <v>7</v>
      </c>
      <c r="H14" s="31">
        <v>0</v>
      </c>
      <c r="I14" s="31">
        <v>0</v>
      </c>
    </row>
    <row r="15" spans="1:9" ht="12.75" customHeight="1" x14ac:dyDescent="0.2">
      <c r="A15" s="192" t="s">
        <v>53</v>
      </c>
      <c r="B15" s="192"/>
      <c r="C15" s="192"/>
      <c r="D15" s="192"/>
      <c r="E15" s="192"/>
      <c r="F15" s="192"/>
      <c r="G15" s="14">
        <v>8</v>
      </c>
      <c r="H15" s="31">
        <v>297874</v>
      </c>
      <c r="I15" s="31">
        <v>359415</v>
      </c>
    </row>
    <row r="16" spans="1:9" ht="12.75" customHeight="1" x14ac:dyDescent="0.2">
      <c r="A16" s="192" t="s">
        <v>54</v>
      </c>
      <c r="B16" s="192"/>
      <c r="C16" s="192"/>
      <c r="D16" s="192"/>
      <c r="E16" s="192"/>
      <c r="F16" s="192"/>
      <c r="G16" s="14">
        <v>9</v>
      </c>
      <c r="H16" s="31">
        <v>949393</v>
      </c>
      <c r="I16" s="31">
        <v>1037439</v>
      </c>
    </row>
    <row r="17" spans="1:9" ht="12.75" customHeight="1" x14ac:dyDescent="0.2">
      <c r="A17" s="196" t="s">
        <v>55</v>
      </c>
      <c r="B17" s="196"/>
      <c r="C17" s="196"/>
      <c r="D17" s="196"/>
      <c r="E17" s="196"/>
      <c r="F17" s="196"/>
      <c r="G17" s="15">
        <v>10</v>
      </c>
      <c r="H17" s="32">
        <f>H18+H19+H20+H21+H22+H23+H24+H25+H26</f>
        <v>77050003</v>
      </c>
      <c r="I17" s="32">
        <f>I18+I19+I20+I21+I22+I23+I24+I25+I26</f>
        <v>75709333</v>
      </c>
    </row>
    <row r="18" spans="1:9" ht="12.75" customHeight="1" x14ac:dyDescent="0.2">
      <c r="A18" s="192" t="s">
        <v>56</v>
      </c>
      <c r="B18" s="192"/>
      <c r="C18" s="192"/>
      <c r="D18" s="192"/>
      <c r="E18" s="192"/>
      <c r="F18" s="192"/>
      <c r="G18" s="14">
        <v>11</v>
      </c>
      <c r="H18" s="31">
        <v>9069638</v>
      </c>
      <c r="I18" s="31">
        <v>9332413</v>
      </c>
    </row>
    <row r="19" spans="1:9" ht="12.75" customHeight="1" x14ac:dyDescent="0.2">
      <c r="A19" s="192" t="s">
        <v>57</v>
      </c>
      <c r="B19" s="192"/>
      <c r="C19" s="192"/>
      <c r="D19" s="192"/>
      <c r="E19" s="192"/>
      <c r="F19" s="192"/>
      <c r="G19" s="14">
        <v>12</v>
      </c>
      <c r="H19" s="31">
        <v>12398627</v>
      </c>
      <c r="I19" s="31">
        <v>12076828</v>
      </c>
    </row>
    <row r="20" spans="1:9" ht="12.75" customHeight="1" x14ac:dyDescent="0.2">
      <c r="A20" s="192" t="s">
        <v>58</v>
      </c>
      <c r="B20" s="192"/>
      <c r="C20" s="192"/>
      <c r="D20" s="192"/>
      <c r="E20" s="192"/>
      <c r="F20" s="192"/>
      <c r="G20" s="14">
        <v>13</v>
      </c>
      <c r="H20" s="31">
        <v>11221427</v>
      </c>
      <c r="I20" s="31">
        <v>10008706</v>
      </c>
    </row>
    <row r="21" spans="1:9" ht="12.75" customHeight="1" x14ac:dyDescent="0.2">
      <c r="A21" s="192" t="s">
        <v>59</v>
      </c>
      <c r="B21" s="192"/>
      <c r="C21" s="192"/>
      <c r="D21" s="192"/>
      <c r="E21" s="192"/>
      <c r="F21" s="192"/>
      <c r="G21" s="14">
        <v>14</v>
      </c>
      <c r="H21" s="31">
        <v>3694849</v>
      </c>
      <c r="I21" s="31">
        <v>5718271</v>
      </c>
    </row>
    <row r="22" spans="1:9" ht="12.75" customHeight="1" x14ac:dyDescent="0.2">
      <c r="A22" s="192" t="s">
        <v>60</v>
      </c>
      <c r="B22" s="192"/>
      <c r="C22" s="192"/>
      <c r="D22" s="192"/>
      <c r="E22" s="192"/>
      <c r="F22" s="192"/>
      <c r="G22" s="14">
        <v>15</v>
      </c>
      <c r="H22" s="31">
        <v>0</v>
      </c>
      <c r="I22" s="31">
        <v>0</v>
      </c>
    </row>
    <row r="23" spans="1:9" ht="12.75" customHeight="1" x14ac:dyDescent="0.2">
      <c r="A23" s="192" t="s">
        <v>61</v>
      </c>
      <c r="B23" s="192"/>
      <c r="C23" s="192"/>
      <c r="D23" s="192"/>
      <c r="E23" s="192"/>
      <c r="F23" s="192"/>
      <c r="G23" s="14">
        <v>16</v>
      </c>
      <c r="H23" s="31">
        <v>19231</v>
      </c>
      <c r="I23" s="31">
        <v>25525</v>
      </c>
    </row>
    <row r="24" spans="1:9" ht="12.75" customHeight="1" x14ac:dyDescent="0.2">
      <c r="A24" s="192" t="s">
        <v>62</v>
      </c>
      <c r="B24" s="192"/>
      <c r="C24" s="192"/>
      <c r="D24" s="192"/>
      <c r="E24" s="192"/>
      <c r="F24" s="192"/>
      <c r="G24" s="14">
        <v>17</v>
      </c>
      <c r="H24" s="31">
        <v>1497216</v>
      </c>
      <c r="I24" s="31">
        <v>2101056</v>
      </c>
    </row>
    <row r="25" spans="1:9" ht="12.75" customHeight="1" x14ac:dyDescent="0.2">
      <c r="A25" s="192" t="s">
        <v>63</v>
      </c>
      <c r="B25" s="192"/>
      <c r="C25" s="192"/>
      <c r="D25" s="192"/>
      <c r="E25" s="192"/>
      <c r="F25" s="192"/>
      <c r="G25" s="14">
        <v>18</v>
      </c>
      <c r="H25" s="31">
        <v>39149015</v>
      </c>
      <c r="I25" s="31">
        <v>36446534</v>
      </c>
    </row>
    <row r="26" spans="1:9" ht="12.75" customHeight="1" x14ac:dyDescent="0.2">
      <c r="A26" s="192" t="s">
        <v>64</v>
      </c>
      <c r="B26" s="192"/>
      <c r="C26" s="192"/>
      <c r="D26" s="192"/>
      <c r="E26" s="192"/>
      <c r="F26" s="192"/>
      <c r="G26" s="14">
        <v>19</v>
      </c>
      <c r="H26" s="31">
        <v>0</v>
      </c>
      <c r="I26" s="31">
        <v>0</v>
      </c>
    </row>
    <row r="27" spans="1:9" ht="12.75" customHeight="1" x14ac:dyDescent="0.2">
      <c r="A27" s="196" t="s">
        <v>65</v>
      </c>
      <c r="B27" s="196"/>
      <c r="C27" s="196"/>
      <c r="D27" s="196"/>
      <c r="E27" s="196"/>
      <c r="F27" s="196"/>
      <c r="G27" s="15">
        <v>20</v>
      </c>
      <c r="H27" s="32">
        <f>SUM(H28:H37)</f>
        <v>707733</v>
      </c>
      <c r="I27" s="32">
        <f>SUM(I28:I37)</f>
        <v>1022591</v>
      </c>
    </row>
    <row r="28" spans="1:9" ht="12.75" customHeight="1" x14ac:dyDescent="0.2">
      <c r="A28" s="192" t="s">
        <v>66</v>
      </c>
      <c r="B28" s="192"/>
      <c r="C28" s="192"/>
      <c r="D28" s="192"/>
      <c r="E28" s="192"/>
      <c r="F28" s="192"/>
      <c r="G28" s="14">
        <v>21</v>
      </c>
      <c r="H28" s="31">
        <v>0</v>
      </c>
      <c r="I28" s="31">
        <v>0</v>
      </c>
    </row>
    <row r="29" spans="1:9" ht="12.75" customHeight="1" x14ac:dyDescent="0.2">
      <c r="A29" s="192" t="s">
        <v>67</v>
      </c>
      <c r="B29" s="192"/>
      <c r="C29" s="192"/>
      <c r="D29" s="192"/>
      <c r="E29" s="192"/>
      <c r="F29" s="192"/>
      <c r="G29" s="14">
        <v>22</v>
      </c>
      <c r="H29" s="31">
        <v>0</v>
      </c>
      <c r="I29" s="31">
        <v>0</v>
      </c>
    </row>
    <row r="30" spans="1:9" ht="12.75" customHeight="1" x14ac:dyDescent="0.2">
      <c r="A30" s="192" t="s">
        <v>68</v>
      </c>
      <c r="B30" s="192"/>
      <c r="C30" s="192"/>
      <c r="D30" s="192"/>
      <c r="E30" s="192"/>
      <c r="F30" s="192"/>
      <c r="G30" s="14">
        <v>23</v>
      </c>
      <c r="H30" s="31">
        <v>0</v>
      </c>
      <c r="I30" s="31">
        <v>0</v>
      </c>
    </row>
    <row r="31" spans="1:9" ht="24" customHeight="1" x14ac:dyDescent="0.2">
      <c r="A31" s="192" t="s">
        <v>69</v>
      </c>
      <c r="B31" s="192"/>
      <c r="C31" s="192"/>
      <c r="D31" s="192"/>
      <c r="E31" s="192"/>
      <c r="F31" s="192"/>
      <c r="G31" s="14">
        <v>24</v>
      </c>
      <c r="H31" s="31">
        <v>0</v>
      </c>
      <c r="I31" s="31">
        <v>0</v>
      </c>
    </row>
    <row r="32" spans="1:9" ht="23.45" customHeight="1" x14ac:dyDescent="0.2">
      <c r="A32" s="192" t="s">
        <v>70</v>
      </c>
      <c r="B32" s="192"/>
      <c r="C32" s="192"/>
      <c r="D32" s="192"/>
      <c r="E32" s="192"/>
      <c r="F32" s="192"/>
      <c r="G32" s="14">
        <v>25</v>
      </c>
      <c r="H32" s="31">
        <v>0</v>
      </c>
      <c r="I32" s="31">
        <v>0</v>
      </c>
    </row>
    <row r="33" spans="1:9" ht="21.6" customHeight="1" x14ac:dyDescent="0.2">
      <c r="A33" s="192" t="s">
        <v>71</v>
      </c>
      <c r="B33" s="192"/>
      <c r="C33" s="192"/>
      <c r="D33" s="192"/>
      <c r="E33" s="192"/>
      <c r="F33" s="192"/>
      <c r="G33" s="14">
        <v>26</v>
      </c>
      <c r="H33" s="31">
        <v>0</v>
      </c>
      <c r="I33" s="31">
        <v>0</v>
      </c>
    </row>
    <row r="34" spans="1:9" ht="12.75" customHeight="1" x14ac:dyDescent="0.2">
      <c r="A34" s="192" t="s">
        <v>72</v>
      </c>
      <c r="B34" s="192"/>
      <c r="C34" s="192"/>
      <c r="D34" s="192"/>
      <c r="E34" s="192"/>
      <c r="F34" s="192"/>
      <c r="G34" s="14">
        <v>27</v>
      </c>
      <c r="H34" s="31">
        <v>0</v>
      </c>
      <c r="I34" s="31">
        <v>0</v>
      </c>
    </row>
    <row r="35" spans="1:9" ht="12.75" customHeight="1" x14ac:dyDescent="0.2">
      <c r="A35" s="192" t="s">
        <v>73</v>
      </c>
      <c r="B35" s="192"/>
      <c r="C35" s="192"/>
      <c r="D35" s="192"/>
      <c r="E35" s="192"/>
      <c r="F35" s="192"/>
      <c r="G35" s="14">
        <v>28</v>
      </c>
      <c r="H35" s="31">
        <v>391296</v>
      </c>
      <c r="I35" s="31">
        <v>706154</v>
      </c>
    </row>
    <row r="36" spans="1:9" ht="12.75" customHeight="1" x14ac:dyDescent="0.2">
      <c r="A36" s="192" t="s">
        <v>74</v>
      </c>
      <c r="B36" s="192"/>
      <c r="C36" s="192"/>
      <c r="D36" s="192"/>
      <c r="E36" s="192"/>
      <c r="F36" s="192"/>
      <c r="G36" s="14">
        <v>29</v>
      </c>
      <c r="H36" s="31">
        <v>316437</v>
      </c>
      <c r="I36" s="31">
        <v>316437</v>
      </c>
    </row>
    <row r="37" spans="1:9" ht="12.75" customHeight="1" x14ac:dyDescent="0.2">
      <c r="A37" s="192" t="s">
        <v>75</v>
      </c>
      <c r="B37" s="192"/>
      <c r="C37" s="192"/>
      <c r="D37" s="192"/>
      <c r="E37" s="192"/>
      <c r="F37" s="192"/>
      <c r="G37" s="14">
        <v>30</v>
      </c>
      <c r="H37" s="31">
        <v>0</v>
      </c>
      <c r="I37" s="31">
        <v>0</v>
      </c>
    </row>
    <row r="38" spans="1:9" ht="12.75" customHeight="1" x14ac:dyDescent="0.2">
      <c r="A38" s="196" t="s">
        <v>76</v>
      </c>
      <c r="B38" s="196"/>
      <c r="C38" s="196"/>
      <c r="D38" s="196"/>
      <c r="E38" s="196"/>
      <c r="F38" s="196"/>
      <c r="G38" s="15">
        <v>31</v>
      </c>
      <c r="H38" s="32">
        <f>H39+H40+H41+H42</f>
        <v>74207</v>
      </c>
      <c r="I38" s="32">
        <f>I39+I40+I41+I42</f>
        <v>213932</v>
      </c>
    </row>
    <row r="39" spans="1:9" ht="12.75" customHeight="1" x14ac:dyDescent="0.2">
      <c r="A39" s="192" t="s">
        <v>77</v>
      </c>
      <c r="B39" s="192"/>
      <c r="C39" s="192"/>
      <c r="D39" s="192"/>
      <c r="E39" s="192"/>
      <c r="F39" s="192"/>
      <c r="G39" s="14">
        <v>32</v>
      </c>
      <c r="H39" s="31">
        <v>0</v>
      </c>
      <c r="I39" s="31">
        <v>0</v>
      </c>
    </row>
    <row r="40" spans="1:9" ht="27" customHeight="1" x14ac:dyDescent="0.2">
      <c r="A40" s="192" t="s">
        <v>78</v>
      </c>
      <c r="B40" s="192"/>
      <c r="C40" s="192"/>
      <c r="D40" s="192"/>
      <c r="E40" s="192"/>
      <c r="F40" s="192"/>
      <c r="G40" s="14">
        <v>33</v>
      </c>
      <c r="H40" s="31">
        <v>0</v>
      </c>
      <c r="I40" s="31">
        <v>0</v>
      </c>
    </row>
    <row r="41" spans="1:9" ht="12.75" customHeight="1" x14ac:dyDescent="0.2">
      <c r="A41" s="192" t="s">
        <v>79</v>
      </c>
      <c r="B41" s="192"/>
      <c r="C41" s="192"/>
      <c r="D41" s="192"/>
      <c r="E41" s="192"/>
      <c r="F41" s="192"/>
      <c r="G41" s="14">
        <v>34</v>
      </c>
      <c r="H41" s="31">
        <v>74207</v>
      </c>
      <c r="I41" s="31">
        <v>213932</v>
      </c>
    </row>
    <row r="42" spans="1:9" ht="12.75" customHeight="1" x14ac:dyDescent="0.2">
      <c r="A42" s="192" t="s">
        <v>80</v>
      </c>
      <c r="B42" s="192"/>
      <c r="C42" s="192"/>
      <c r="D42" s="192"/>
      <c r="E42" s="192"/>
      <c r="F42" s="192"/>
      <c r="G42" s="14">
        <v>35</v>
      </c>
      <c r="H42" s="31">
        <v>0</v>
      </c>
      <c r="I42" s="31">
        <v>0</v>
      </c>
    </row>
    <row r="43" spans="1:9" ht="12.75" customHeight="1" x14ac:dyDescent="0.2">
      <c r="A43" s="192" t="s">
        <v>81</v>
      </c>
      <c r="B43" s="192"/>
      <c r="C43" s="192"/>
      <c r="D43" s="192"/>
      <c r="E43" s="192"/>
      <c r="F43" s="192"/>
      <c r="G43" s="14">
        <v>36</v>
      </c>
      <c r="H43" s="31">
        <v>1103442</v>
      </c>
      <c r="I43" s="31">
        <v>1103440</v>
      </c>
    </row>
    <row r="44" spans="1:9" ht="12.75" customHeight="1" x14ac:dyDescent="0.2">
      <c r="A44" s="194" t="s">
        <v>82</v>
      </c>
      <c r="B44" s="194"/>
      <c r="C44" s="194"/>
      <c r="D44" s="194"/>
      <c r="E44" s="194"/>
      <c r="F44" s="194"/>
      <c r="G44" s="15">
        <v>37</v>
      </c>
      <c r="H44" s="32">
        <f>H45+H53+H60+H70</f>
        <v>203250977</v>
      </c>
      <c r="I44" s="32">
        <f>I45+I53+I60+I70</f>
        <v>198966500</v>
      </c>
    </row>
    <row r="45" spans="1:9" ht="12.75" customHeight="1" x14ac:dyDescent="0.2">
      <c r="A45" s="196" t="s">
        <v>83</v>
      </c>
      <c r="B45" s="196"/>
      <c r="C45" s="196"/>
      <c r="D45" s="196"/>
      <c r="E45" s="196"/>
      <c r="F45" s="196"/>
      <c r="G45" s="15">
        <v>38</v>
      </c>
      <c r="H45" s="32">
        <f>SUM(H46:H52)</f>
        <v>135429524</v>
      </c>
      <c r="I45" s="32">
        <f>SUM(I46:I52)</f>
        <v>144593031</v>
      </c>
    </row>
    <row r="46" spans="1:9" ht="12.75" customHeight="1" x14ac:dyDescent="0.2">
      <c r="A46" s="192" t="s">
        <v>84</v>
      </c>
      <c r="B46" s="192"/>
      <c r="C46" s="192"/>
      <c r="D46" s="192"/>
      <c r="E46" s="192"/>
      <c r="F46" s="192"/>
      <c r="G46" s="14">
        <v>39</v>
      </c>
      <c r="H46" s="31">
        <v>3596530</v>
      </c>
      <c r="I46" s="31">
        <v>3355305</v>
      </c>
    </row>
    <row r="47" spans="1:9" ht="12.75" customHeight="1" x14ac:dyDescent="0.2">
      <c r="A47" s="192" t="s">
        <v>85</v>
      </c>
      <c r="B47" s="192"/>
      <c r="C47" s="192"/>
      <c r="D47" s="192"/>
      <c r="E47" s="192"/>
      <c r="F47" s="192"/>
      <c r="G47" s="14">
        <v>40</v>
      </c>
      <c r="H47" s="31">
        <v>0</v>
      </c>
      <c r="I47" s="31">
        <v>0</v>
      </c>
    </row>
    <row r="48" spans="1:9" ht="12.75" customHeight="1" x14ac:dyDescent="0.2">
      <c r="A48" s="192" t="s">
        <v>86</v>
      </c>
      <c r="B48" s="192"/>
      <c r="C48" s="192"/>
      <c r="D48" s="192"/>
      <c r="E48" s="192"/>
      <c r="F48" s="192"/>
      <c r="G48" s="14">
        <v>41</v>
      </c>
      <c r="H48" s="31">
        <v>0</v>
      </c>
      <c r="I48" s="31">
        <v>0</v>
      </c>
    </row>
    <row r="49" spans="1:9" ht="12.75" customHeight="1" x14ac:dyDescent="0.2">
      <c r="A49" s="192" t="s">
        <v>87</v>
      </c>
      <c r="B49" s="192"/>
      <c r="C49" s="192"/>
      <c r="D49" s="192"/>
      <c r="E49" s="192"/>
      <c r="F49" s="192"/>
      <c r="G49" s="14">
        <v>42</v>
      </c>
      <c r="H49" s="31">
        <v>129899910</v>
      </c>
      <c r="I49" s="31">
        <v>140844881</v>
      </c>
    </row>
    <row r="50" spans="1:9" ht="12.75" customHeight="1" x14ac:dyDescent="0.2">
      <c r="A50" s="192" t="s">
        <v>88</v>
      </c>
      <c r="B50" s="192"/>
      <c r="C50" s="192"/>
      <c r="D50" s="192"/>
      <c r="E50" s="192"/>
      <c r="F50" s="192"/>
      <c r="G50" s="14">
        <v>43</v>
      </c>
      <c r="H50" s="31">
        <v>1697196</v>
      </c>
      <c r="I50" s="31">
        <v>296442</v>
      </c>
    </row>
    <row r="51" spans="1:9" ht="12.75" customHeight="1" x14ac:dyDescent="0.2">
      <c r="A51" s="192" t="s">
        <v>89</v>
      </c>
      <c r="B51" s="192"/>
      <c r="C51" s="192"/>
      <c r="D51" s="192"/>
      <c r="E51" s="192"/>
      <c r="F51" s="192"/>
      <c r="G51" s="14">
        <v>44</v>
      </c>
      <c r="H51" s="31">
        <v>235888</v>
      </c>
      <c r="I51" s="31">
        <v>96403</v>
      </c>
    </row>
    <row r="52" spans="1:9" ht="12.75" customHeight="1" x14ac:dyDescent="0.2">
      <c r="A52" s="192" t="s">
        <v>90</v>
      </c>
      <c r="B52" s="192"/>
      <c r="C52" s="192"/>
      <c r="D52" s="192"/>
      <c r="E52" s="192"/>
      <c r="F52" s="192"/>
      <c r="G52" s="14">
        <v>45</v>
      </c>
      <c r="H52" s="31">
        <v>0</v>
      </c>
      <c r="I52" s="31">
        <v>0</v>
      </c>
    </row>
    <row r="53" spans="1:9" ht="12.75" customHeight="1" x14ac:dyDescent="0.2">
      <c r="A53" s="196" t="s">
        <v>91</v>
      </c>
      <c r="B53" s="196"/>
      <c r="C53" s="196"/>
      <c r="D53" s="196"/>
      <c r="E53" s="196"/>
      <c r="F53" s="196"/>
      <c r="G53" s="15">
        <v>46</v>
      </c>
      <c r="H53" s="32">
        <f>SUM(H54:H59)</f>
        <v>44656954</v>
      </c>
      <c r="I53" s="32">
        <f>SUM(I54:I59)</f>
        <v>43364258</v>
      </c>
    </row>
    <row r="54" spans="1:9" ht="12.75" customHeight="1" x14ac:dyDescent="0.2">
      <c r="A54" s="192" t="s">
        <v>92</v>
      </c>
      <c r="B54" s="192"/>
      <c r="C54" s="192"/>
      <c r="D54" s="192"/>
      <c r="E54" s="192"/>
      <c r="F54" s="192"/>
      <c r="G54" s="14">
        <v>47</v>
      </c>
      <c r="H54" s="31">
        <v>0</v>
      </c>
      <c r="I54" s="31">
        <v>0</v>
      </c>
    </row>
    <row r="55" spans="1:9" ht="23.45" customHeight="1" x14ac:dyDescent="0.2">
      <c r="A55" s="192" t="s">
        <v>93</v>
      </c>
      <c r="B55" s="192"/>
      <c r="C55" s="192"/>
      <c r="D55" s="192"/>
      <c r="E55" s="192"/>
      <c r="F55" s="192"/>
      <c r="G55" s="14">
        <v>48</v>
      </c>
      <c r="H55" s="31">
        <v>0</v>
      </c>
      <c r="I55" s="31">
        <v>0</v>
      </c>
    </row>
    <row r="56" spans="1:9" ht="12.75" customHeight="1" x14ac:dyDescent="0.2">
      <c r="A56" s="192" t="s">
        <v>94</v>
      </c>
      <c r="B56" s="192"/>
      <c r="C56" s="192"/>
      <c r="D56" s="192"/>
      <c r="E56" s="192"/>
      <c r="F56" s="192"/>
      <c r="G56" s="14">
        <v>49</v>
      </c>
      <c r="H56" s="31">
        <v>41595107</v>
      </c>
      <c r="I56" s="31">
        <v>41461958</v>
      </c>
    </row>
    <row r="57" spans="1:9" ht="12.75" customHeight="1" x14ac:dyDescent="0.2">
      <c r="A57" s="192" t="s">
        <v>95</v>
      </c>
      <c r="B57" s="192"/>
      <c r="C57" s="192"/>
      <c r="D57" s="192"/>
      <c r="E57" s="192"/>
      <c r="F57" s="192"/>
      <c r="G57" s="14">
        <v>50</v>
      </c>
      <c r="H57" s="31">
        <v>117555</v>
      </c>
      <c r="I57" s="31">
        <v>103949</v>
      </c>
    </row>
    <row r="58" spans="1:9" ht="12.75" customHeight="1" x14ac:dyDescent="0.2">
      <c r="A58" s="192" t="s">
        <v>96</v>
      </c>
      <c r="B58" s="192"/>
      <c r="C58" s="192"/>
      <c r="D58" s="192"/>
      <c r="E58" s="192"/>
      <c r="F58" s="192"/>
      <c r="G58" s="14">
        <v>51</v>
      </c>
      <c r="H58" s="31">
        <v>2092801</v>
      </c>
      <c r="I58" s="31">
        <v>1350201</v>
      </c>
    </row>
    <row r="59" spans="1:9" ht="12.75" customHeight="1" x14ac:dyDescent="0.2">
      <c r="A59" s="192" t="s">
        <v>97</v>
      </c>
      <c r="B59" s="192"/>
      <c r="C59" s="192"/>
      <c r="D59" s="192"/>
      <c r="E59" s="192"/>
      <c r="F59" s="192"/>
      <c r="G59" s="14">
        <v>52</v>
      </c>
      <c r="H59" s="31">
        <v>851491</v>
      </c>
      <c r="I59" s="31">
        <v>448150</v>
      </c>
    </row>
    <row r="60" spans="1:9" ht="12.75" customHeight="1" x14ac:dyDescent="0.2">
      <c r="A60" s="196" t="s">
        <v>98</v>
      </c>
      <c r="B60" s="196"/>
      <c r="C60" s="196"/>
      <c r="D60" s="196"/>
      <c r="E60" s="196"/>
      <c r="F60" s="196"/>
      <c r="G60" s="15">
        <v>53</v>
      </c>
      <c r="H60" s="32">
        <f>SUM(H61:H69)</f>
        <v>1426247</v>
      </c>
      <c r="I60" s="32">
        <f>SUM(I61:I69)</f>
        <v>1276032</v>
      </c>
    </row>
    <row r="61" spans="1:9" ht="12.75" customHeight="1" x14ac:dyDescent="0.2">
      <c r="A61" s="192" t="s">
        <v>99</v>
      </c>
      <c r="B61" s="192"/>
      <c r="C61" s="192"/>
      <c r="D61" s="192"/>
      <c r="E61" s="192"/>
      <c r="F61" s="192"/>
      <c r="G61" s="14">
        <v>54</v>
      </c>
      <c r="H61" s="31">
        <v>0</v>
      </c>
      <c r="I61" s="31">
        <v>0</v>
      </c>
    </row>
    <row r="62" spans="1:9" ht="27.6" customHeight="1" x14ac:dyDescent="0.2">
      <c r="A62" s="192" t="s">
        <v>100</v>
      </c>
      <c r="B62" s="192"/>
      <c r="C62" s="192"/>
      <c r="D62" s="192"/>
      <c r="E62" s="192"/>
      <c r="F62" s="192"/>
      <c r="G62" s="14">
        <v>55</v>
      </c>
      <c r="H62" s="31">
        <v>0</v>
      </c>
      <c r="I62" s="31">
        <v>0</v>
      </c>
    </row>
    <row r="63" spans="1:9" ht="12.75" customHeight="1" x14ac:dyDescent="0.2">
      <c r="A63" s="192" t="s">
        <v>101</v>
      </c>
      <c r="B63" s="192"/>
      <c r="C63" s="192"/>
      <c r="D63" s="192"/>
      <c r="E63" s="192"/>
      <c r="F63" s="192"/>
      <c r="G63" s="14">
        <v>56</v>
      </c>
      <c r="H63" s="31">
        <v>0</v>
      </c>
      <c r="I63" s="31">
        <v>0</v>
      </c>
    </row>
    <row r="64" spans="1:9" ht="25.9" customHeight="1" x14ac:dyDescent="0.2">
      <c r="A64" s="192" t="s">
        <v>102</v>
      </c>
      <c r="B64" s="192"/>
      <c r="C64" s="192"/>
      <c r="D64" s="192"/>
      <c r="E64" s="192"/>
      <c r="F64" s="192"/>
      <c r="G64" s="14">
        <v>57</v>
      </c>
      <c r="H64" s="31">
        <v>0</v>
      </c>
      <c r="I64" s="31">
        <v>0</v>
      </c>
    </row>
    <row r="65" spans="1:9" ht="21.6" customHeight="1" x14ac:dyDescent="0.2">
      <c r="A65" s="192" t="s">
        <v>103</v>
      </c>
      <c r="B65" s="192"/>
      <c r="C65" s="192"/>
      <c r="D65" s="192"/>
      <c r="E65" s="192"/>
      <c r="F65" s="192"/>
      <c r="G65" s="14">
        <v>58</v>
      </c>
      <c r="H65" s="31">
        <v>0</v>
      </c>
      <c r="I65" s="31">
        <v>0</v>
      </c>
    </row>
    <row r="66" spans="1:9" ht="21.6" customHeight="1" x14ac:dyDescent="0.2">
      <c r="A66" s="192" t="s">
        <v>104</v>
      </c>
      <c r="B66" s="192"/>
      <c r="C66" s="192"/>
      <c r="D66" s="192"/>
      <c r="E66" s="192"/>
      <c r="F66" s="192"/>
      <c r="G66" s="14">
        <v>59</v>
      </c>
      <c r="H66" s="31">
        <v>0</v>
      </c>
      <c r="I66" s="31">
        <v>0</v>
      </c>
    </row>
    <row r="67" spans="1:9" ht="12.75" customHeight="1" x14ac:dyDescent="0.2">
      <c r="A67" s="192" t="s">
        <v>105</v>
      </c>
      <c r="B67" s="192"/>
      <c r="C67" s="192"/>
      <c r="D67" s="192"/>
      <c r="E67" s="192"/>
      <c r="F67" s="192"/>
      <c r="G67" s="14">
        <v>60</v>
      </c>
      <c r="H67" s="31">
        <v>0</v>
      </c>
      <c r="I67" s="31">
        <v>0</v>
      </c>
    </row>
    <row r="68" spans="1:9" ht="12.75" customHeight="1" x14ac:dyDescent="0.2">
      <c r="A68" s="192" t="s">
        <v>106</v>
      </c>
      <c r="B68" s="192"/>
      <c r="C68" s="192"/>
      <c r="D68" s="192"/>
      <c r="E68" s="192"/>
      <c r="F68" s="192"/>
      <c r="G68" s="14">
        <v>61</v>
      </c>
      <c r="H68" s="31">
        <v>1426247</v>
      </c>
      <c r="I68" s="31">
        <v>1276032</v>
      </c>
    </row>
    <row r="69" spans="1:9" ht="12.75" customHeight="1" x14ac:dyDescent="0.2">
      <c r="A69" s="192" t="s">
        <v>107</v>
      </c>
      <c r="B69" s="192"/>
      <c r="C69" s="192"/>
      <c r="D69" s="192"/>
      <c r="E69" s="192"/>
      <c r="F69" s="192"/>
      <c r="G69" s="14">
        <v>62</v>
      </c>
      <c r="H69" s="31">
        <v>0</v>
      </c>
      <c r="I69" s="31">
        <v>0</v>
      </c>
    </row>
    <row r="70" spans="1:9" ht="12.75" customHeight="1" x14ac:dyDescent="0.2">
      <c r="A70" s="192" t="s">
        <v>108</v>
      </c>
      <c r="B70" s="192"/>
      <c r="C70" s="192"/>
      <c r="D70" s="192"/>
      <c r="E70" s="192"/>
      <c r="F70" s="192"/>
      <c r="G70" s="14">
        <v>63</v>
      </c>
      <c r="H70" s="31">
        <v>21738252</v>
      </c>
      <c r="I70" s="31">
        <v>9733179</v>
      </c>
    </row>
    <row r="71" spans="1:9" ht="12.75" customHeight="1" x14ac:dyDescent="0.2">
      <c r="A71" s="193" t="s">
        <v>109</v>
      </c>
      <c r="B71" s="193"/>
      <c r="C71" s="193"/>
      <c r="D71" s="193"/>
      <c r="E71" s="193"/>
      <c r="F71" s="193"/>
      <c r="G71" s="14">
        <v>64</v>
      </c>
      <c r="H71" s="31">
        <v>10225151</v>
      </c>
      <c r="I71" s="31">
        <v>14251045</v>
      </c>
    </row>
    <row r="72" spans="1:9" ht="12.75" customHeight="1" x14ac:dyDescent="0.2">
      <c r="A72" s="194" t="s">
        <v>110</v>
      </c>
      <c r="B72" s="194"/>
      <c r="C72" s="194"/>
      <c r="D72" s="194"/>
      <c r="E72" s="194"/>
      <c r="F72" s="194"/>
      <c r="G72" s="15">
        <v>65</v>
      </c>
      <c r="H72" s="32">
        <f>H8+H9+H44+H71</f>
        <v>303502390</v>
      </c>
      <c r="I72" s="32">
        <f>I8+I9+I44+I71</f>
        <v>302741793</v>
      </c>
    </row>
    <row r="73" spans="1:9" ht="12.75" customHeight="1" x14ac:dyDescent="0.2">
      <c r="A73" s="193" t="s">
        <v>111</v>
      </c>
      <c r="B73" s="193"/>
      <c r="C73" s="193"/>
      <c r="D73" s="193"/>
      <c r="E73" s="193"/>
      <c r="F73" s="193"/>
      <c r="G73" s="14">
        <v>66</v>
      </c>
      <c r="H73" s="31">
        <v>0</v>
      </c>
      <c r="I73" s="31">
        <v>0</v>
      </c>
    </row>
    <row r="74" spans="1:9" x14ac:dyDescent="0.2">
      <c r="A74" s="197" t="s">
        <v>112</v>
      </c>
      <c r="B74" s="198"/>
      <c r="C74" s="198"/>
      <c r="D74" s="198"/>
      <c r="E74" s="198"/>
      <c r="F74" s="198"/>
      <c r="G74" s="198"/>
      <c r="H74" s="198"/>
      <c r="I74" s="198"/>
    </row>
    <row r="75" spans="1:9" ht="24.75" customHeight="1" x14ac:dyDescent="0.2">
      <c r="A75" s="194" t="s">
        <v>500</v>
      </c>
      <c r="B75" s="194"/>
      <c r="C75" s="194"/>
      <c r="D75" s="194"/>
      <c r="E75" s="194"/>
      <c r="F75" s="194"/>
      <c r="G75" s="15">
        <v>67</v>
      </c>
      <c r="H75" s="32">
        <f>H76+H77+H78+H84+H85+H91+H94+H97</f>
        <v>75380295</v>
      </c>
      <c r="I75" s="32">
        <f>I76+I77+I78+I84+I85+I91+I94+I97</f>
        <v>77994624</v>
      </c>
    </row>
    <row r="76" spans="1:9" ht="12.75" customHeight="1" x14ac:dyDescent="0.2">
      <c r="A76" s="192" t="s">
        <v>113</v>
      </c>
      <c r="B76" s="192"/>
      <c r="C76" s="192"/>
      <c r="D76" s="192"/>
      <c r="E76" s="192"/>
      <c r="F76" s="192"/>
      <c r="G76" s="14">
        <v>68</v>
      </c>
      <c r="H76" s="31">
        <v>26215395</v>
      </c>
      <c r="I76" s="31">
        <v>26215395</v>
      </c>
    </row>
    <row r="77" spans="1:9" ht="12.75" customHeight="1" x14ac:dyDescent="0.2">
      <c r="A77" s="192" t="s">
        <v>114</v>
      </c>
      <c r="B77" s="192"/>
      <c r="C77" s="192"/>
      <c r="D77" s="192"/>
      <c r="E77" s="192"/>
      <c r="F77" s="192"/>
      <c r="G77" s="14">
        <v>69</v>
      </c>
      <c r="H77" s="31">
        <v>24505176</v>
      </c>
      <c r="I77" s="31">
        <v>24505176</v>
      </c>
    </row>
    <row r="78" spans="1:9" ht="12.75" customHeight="1" x14ac:dyDescent="0.2">
      <c r="A78" s="196" t="s">
        <v>115</v>
      </c>
      <c r="B78" s="196"/>
      <c r="C78" s="196"/>
      <c r="D78" s="196"/>
      <c r="E78" s="196"/>
      <c r="F78" s="196"/>
      <c r="G78" s="15">
        <v>70</v>
      </c>
      <c r="H78" s="32">
        <f>SUM(H79:H83)</f>
        <v>769447</v>
      </c>
      <c r="I78" s="32">
        <f>SUM(I79:I83)</f>
        <v>1046266</v>
      </c>
    </row>
    <row r="79" spans="1:9" ht="12.75" customHeight="1" x14ac:dyDescent="0.2">
      <c r="A79" s="192" t="s">
        <v>116</v>
      </c>
      <c r="B79" s="192"/>
      <c r="C79" s="192"/>
      <c r="D79" s="192"/>
      <c r="E79" s="192"/>
      <c r="F79" s="192"/>
      <c r="G79" s="14">
        <v>71</v>
      </c>
      <c r="H79" s="31">
        <v>769447</v>
      </c>
      <c r="I79" s="31">
        <v>1046266</v>
      </c>
    </row>
    <row r="80" spans="1:9" ht="12.75" customHeight="1" x14ac:dyDescent="0.2">
      <c r="A80" s="192" t="s">
        <v>117</v>
      </c>
      <c r="B80" s="192"/>
      <c r="C80" s="192"/>
      <c r="D80" s="192"/>
      <c r="E80" s="192"/>
      <c r="F80" s="192"/>
      <c r="G80" s="14">
        <v>72</v>
      </c>
      <c r="H80" s="31">
        <v>126409</v>
      </c>
      <c r="I80" s="31">
        <v>110336</v>
      </c>
    </row>
    <row r="81" spans="1:9" ht="12.75" customHeight="1" x14ac:dyDescent="0.2">
      <c r="A81" s="192" t="s">
        <v>118</v>
      </c>
      <c r="B81" s="192"/>
      <c r="C81" s="192"/>
      <c r="D81" s="192"/>
      <c r="E81" s="192"/>
      <c r="F81" s="192"/>
      <c r="G81" s="14">
        <v>73</v>
      </c>
      <c r="H81" s="31">
        <v>-126409</v>
      </c>
      <c r="I81" s="31">
        <v>-110336</v>
      </c>
    </row>
    <row r="82" spans="1:9" ht="12.75" customHeight="1" x14ac:dyDescent="0.2">
      <c r="A82" s="192" t="s">
        <v>119</v>
      </c>
      <c r="B82" s="192"/>
      <c r="C82" s="192"/>
      <c r="D82" s="192"/>
      <c r="E82" s="192"/>
      <c r="F82" s="192"/>
      <c r="G82" s="14">
        <v>74</v>
      </c>
      <c r="H82" s="31">
        <v>0</v>
      </c>
      <c r="I82" s="31">
        <v>0</v>
      </c>
    </row>
    <row r="83" spans="1:9" ht="12.75" customHeight="1" x14ac:dyDescent="0.2">
      <c r="A83" s="192" t="s">
        <v>120</v>
      </c>
      <c r="B83" s="192"/>
      <c r="C83" s="192"/>
      <c r="D83" s="192"/>
      <c r="E83" s="192"/>
      <c r="F83" s="192"/>
      <c r="G83" s="14">
        <v>75</v>
      </c>
      <c r="H83" s="31">
        <v>0</v>
      </c>
      <c r="I83" s="31">
        <v>0</v>
      </c>
    </row>
    <row r="84" spans="1:9" ht="12.75" customHeight="1" x14ac:dyDescent="0.2">
      <c r="A84" s="195" t="s">
        <v>121</v>
      </c>
      <c r="B84" s="195"/>
      <c r="C84" s="195"/>
      <c r="D84" s="195"/>
      <c r="E84" s="195"/>
      <c r="F84" s="195"/>
      <c r="G84" s="102">
        <v>76</v>
      </c>
      <c r="H84" s="103">
        <v>0</v>
      </c>
      <c r="I84" s="103">
        <v>0</v>
      </c>
    </row>
    <row r="85" spans="1:9" ht="12.75" customHeight="1" x14ac:dyDescent="0.2">
      <c r="A85" s="196" t="s">
        <v>393</v>
      </c>
      <c r="B85" s="196"/>
      <c r="C85" s="196"/>
      <c r="D85" s="196"/>
      <c r="E85" s="196"/>
      <c r="F85" s="196"/>
      <c r="G85" s="15">
        <v>77</v>
      </c>
      <c r="H85" s="32">
        <f>H86+H87+H88+H89+H90</f>
        <v>0</v>
      </c>
      <c r="I85" s="32">
        <f>I86+I87+I88+I89+I90</f>
        <v>0</v>
      </c>
    </row>
    <row r="86" spans="1:9" ht="25.5" customHeight="1" x14ac:dyDescent="0.2">
      <c r="A86" s="192" t="s">
        <v>394</v>
      </c>
      <c r="B86" s="192"/>
      <c r="C86" s="192"/>
      <c r="D86" s="192"/>
      <c r="E86" s="192"/>
      <c r="F86" s="192"/>
      <c r="G86" s="14">
        <v>78</v>
      </c>
      <c r="H86" s="31">
        <v>0</v>
      </c>
      <c r="I86" s="31">
        <v>0</v>
      </c>
    </row>
    <row r="87" spans="1:9" ht="12.75" customHeight="1" x14ac:dyDescent="0.2">
      <c r="A87" s="192" t="s">
        <v>122</v>
      </c>
      <c r="B87" s="192"/>
      <c r="C87" s="192"/>
      <c r="D87" s="192"/>
      <c r="E87" s="192"/>
      <c r="F87" s="192"/>
      <c r="G87" s="14">
        <v>79</v>
      </c>
      <c r="H87" s="31">
        <v>0</v>
      </c>
      <c r="I87" s="31">
        <v>0</v>
      </c>
    </row>
    <row r="88" spans="1:9" ht="12.75" customHeight="1" x14ac:dyDescent="0.2">
      <c r="A88" s="192" t="s">
        <v>123</v>
      </c>
      <c r="B88" s="192"/>
      <c r="C88" s="192"/>
      <c r="D88" s="192"/>
      <c r="E88" s="192"/>
      <c r="F88" s="192"/>
      <c r="G88" s="14">
        <v>80</v>
      </c>
      <c r="H88" s="31">
        <v>0</v>
      </c>
      <c r="I88" s="31">
        <v>0</v>
      </c>
    </row>
    <row r="89" spans="1:9" ht="12.75" customHeight="1" x14ac:dyDescent="0.2">
      <c r="A89" s="192" t="s">
        <v>395</v>
      </c>
      <c r="B89" s="192"/>
      <c r="C89" s="192"/>
      <c r="D89" s="192"/>
      <c r="E89" s="192"/>
      <c r="F89" s="192"/>
      <c r="G89" s="14">
        <v>81</v>
      </c>
      <c r="H89" s="31">
        <v>0</v>
      </c>
      <c r="I89" s="31">
        <v>0</v>
      </c>
    </row>
    <row r="90" spans="1:9" ht="25.5" customHeight="1" x14ac:dyDescent="0.2">
      <c r="A90" s="192" t="s">
        <v>396</v>
      </c>
      <c r="B90" s="192"/>
      <c r="C90" s="192"/>
      <c r="D90" s="192"/>
      <c r="E90" s="192"/>
      <c r="F90" s="192"/>
      <c r="G90" s="14">
        <v>82</v>
      </c>
      <c r="H90" s="31">
        <v>0</v>
      </c>
      <c r="I90" s="31">
        <v>0</v>
      </c>
    </row>
    <row r="91" spans="1:9" ht="24" customHeight="1" x14ac:dyDescent="0.2">
      <c r="A91" s="196" t="s">
        <v>397</v>
      </c>
      <c r="B91" s="196"/>
      <c r="C91" s="196"/>
      <c r="D91" s="196"/>
      <c r="E91" s="196"/>
      <c r="F91" s="196"/>
      <c r="G91" s="15">
        <v>83</v>
      </c>
      <c r="H91" s="32">
        <f>H92-H93</f>
        <v>14671947</v>
      </c>
      <c r="I91" s="32">
        <f>I92-I93</f>
        <v>19157006</v>
      </c>
    </row>
    <row r="92" spans="1:9" ht="12.75" customHeight="1" x14ac:dyDescent="0.2">
      <c r="A92" s="192" t="s">
        <v>124</v>
      </c>
      <c r="B92" s="192"/>
      <c r="C92" s="192"/>
      <c r="D92" s="192"/>
      <c r="E92" s="192"/>
      <c r="F92" s="192"/>
      <c r="G92" s="14">
        <v>84</v>
      </c>
      <c r="H92" s="31">
        <v>14671947</v>
      </c>
      <c r="I92" s="31">
        <v>19157006</v>
      </c>
    </row>
    <row r="93" spans="1:9" ht="12.75" customHeight="1" x14ac:dyDescent="0.2">
      <c r="A93" s="192" t="s">
        <v>125</v>
      </c>
      <c r="B93" s="192"/>
      <c r="C93" s="192"/>
      <c r="D93" s="192"/>
      <c r="E93" s="192"/>
      <c r="F93" s="192"/>
      <c r="G93" s="14">
        <v>85</v>
      </c>
      <c r="H93" s="31">
        <v>0</v>
      </c>
      <c r="I93" s="31">
        <v>0</v>
      </c>
    </row>
    <row r="94" spans="1:9" ht="12.75" customHeight="1" x14ac:dyDescent="0.2">
      <c r="A94" s="196" t="s">
        <v>398</v>
      </c>
      <c r="B94" s="196"/>
      <c r="C94" s="196"/>
      <c r="D94" s="196"/>
      <c r="E94" s="196"/>
      <c r="F94" s="196"/>
      <c r="G94" s="15">
        <v>86</v>
      </c>
      <c r="H94" s="32">
        <f>H95-H96</f>
        <v>9284600</v>
      </c>
      <c r="I94" s="32">
        <f>I95-I96</f>
        <v>7165627</v>
      </c>
    </row>
    <row r="95" spans="1:9" ht="12.75" customHeight="1" x14ac:dyDescent="0.2">
      <c r="A95" s="192" t="s">
        <v>126</v>
      </c>
      <c r="B95" s="192"/>
      <c r="C95" s="192"/>
      <c r="D95" s="192"/>
      <c r="E95" s="192"/>
      <c r="F95" s="192"/>
      <c r="G95" s="14">
        <v>87</v>
      </c>
      <c r="H95" s="31">
        <v>9284600</v>
      </c>
      <c r="I95" s="31">
        <v>7165627</v>
      </c>
    </row>
    <row r="96" spans="1:9" ht="12.75" customHeight="1" x14ac:dyDescent="0.2">
      <c r="A96" s="192" t="s">
        <v>127</v>
      </c>
      <c r="B96" s="192"/>
      <c r="C96" s="192"/>
      <c r="D96" s="192"/>
      <c r="E96" s="192"/>
      <c r="F96" s="192"/>
      <c r="G96" s="14">
        <v>88</v>
      </c>
      <c r="H96" s="31">
        <v>0</v>
      </c>
      <c r="I96" s="31">
        <v>0</v>
      </c>
    </row>
    <row r="97" spans="1:9" ht="12.75" customHeight="1" x14ac:dyDescent="0.2">
      <c r="A97" s="192" t="s">
        <v>128</v>
      </c>
      <c r="B97" s="192"/>
      <c r="C97" s="192"/>
      <c r="D97" s="192"/>
      <c r="E97" s="192"/>
      <c r="F97" s="192"/>
      <c r="G97" s="14">
        <v>89</v>
      </c>
      <c r="H97" s="31">
        <v>-66270</v>
      </c>
      <c r="I97" s="31">
        <v>-94846</v>
      </c>
    </row>
    <row r="98" spans="1:9" ht="12.75" customHeight="1" x14ac:dyDescent="0.2">
      <c r="A98" s="194" t="s">
        <v>399</v>
      </c>
      <c r="B98" s="194"/>
      <c r="C98" s="194"/>
      <c r="D98" s="194"/>
      <c r="E98" s="194"/>
      <c r="F98" s="194"/>
      <c r="G98" s="15">
        <v>90</v>
      </c>
      <c r="H98" s="32">
        <f>SUM(H99:H104)</f>
        <v>2968</v>
      </c>
      <c r="I98" s="32">
        <f>SUM(I99:I104)</f>
        <v>2968</v>
      </c>
    </row>
    <row r="99" spans="1:9" ht="31.9" customHeight="1" x14ac:dyDescent="0.2">
      <c r="A99" s="192" t="s">
        <v>129</v>
      </c>
      <c r="B99" s="192"/>
      <c r="C99" s="192"/>
      <c r="D99" s="192"/>
      <c r="E99" s="192"/>
      <c r="F99" s="192"/>
      <c r="G99" s="14">
        <v>91</v>
      </c>
      <c r="H99" s="31">
        <v>0</v>
      </c>
      <c r="I99" s="31">
        <v>0</v>
      </c>
    </row>
    <row r="100" spans="1:9" ht="12.75" customHeight="1" x14ac:dyDescent="0.2">
      <c r="A100" s="192" t="s">
        <v>130</v>
      </c>
      <c r="B100" s="192"/>
      <c r="C100" s="192"/>
      <c r="D100" s="192"/>
      <c r="E100" s="192"/>
      <c r="F100" s="192"/>
      <c r="G100" s="14">
        <v>92</v>
      </c>
      <c r="H100" s="31">
        <v>0</v>
      </c>
      <c r="I100" s="31">
        <v>0</v>
      </c>
    </row>
    <row r="101" spans="1:9" ht="12.75" customHeight="1" x14ac:dyDescent="0.2">
      <c r="A101" s="192" t="s">
        <v>131</v>
      </c>
      <c r="B101" s="192"/>
      <c r="C101" s="192"/>
      <c r="D101" s="192"/>
      <c r="E101" s="192"/>
      <c r="F101" s="192"/>
      <c r="G101" s="14">
        <v>93</v>
      </c>
      <c r="H101" s="31">
        <v>0</v>
      </c>
      <c r="I101" s="31">
        <v>0</v>
      </c>
    </row>
    <row r="102" spans="1:9" ht="12.75" customHeight="1" x14ac:dyDescent="0.2">
      <c r="A102" s="192" t="s">
        <v>132</v>
      </c>
      <c r="B102" s="192"/>
      <c r="C102" s="192"/>
      <c r="D102" s="192"/>
      <c r="E102" s="192"/>
      <c r="F102" s="192"/>
      <c r="G102" s="14">
        <v>94</v>
      </c>
      <c r="H102" s="31">
        <v>0</v>
      </c>
      <c r="I102" s="31">
        <v>0</v>
      </c>
    </row>
    <row r="103" spans="1:9" ht="12.75" customHeight="1" x14ac:dyDescent="0.2">
      <c r="A103" s="192" t="s">
        <v>133</v>
      </c>
      <c r="B103" s="192"/>
      <c r="C103" s="192"/>
      <c r="D103" s="192"/>
      <c r="E103" s="192"/>
      <c r="F103" s="192"/>
      <c r="G103" s="14">
        <v>95</v>
      </c>
      <c r="H103" s="31">
        <v>2968</v>
      </c>
      <c r="I103" s="31">
        <v>2968</v>
      </c>
    </row>
    <row r="104" spans="1:9" ht="12.75" customHeight="1" x14ac:dyDescent="0.2">
      <c r="A104" s="192" t="s">
        <v>134</v>
      </c>
      <c r="B104" s="192"/>
      <c r="C104" s="192"/>
      <c r="D104" s="192"/>
      <c r="E104" s="192"/>
      <c r="F104" s="192"/>
      <c r="G104" s="14">
        <v>96</v>
      </c>
      <c r="H104" s="31">
        <v>0</v>
      </c>
      <c r="I104" s="31">
        <v>0</v>
      </c>
    </row>
    <row r="105" spans="1:9" ht="12.75" customHeight="1" x14ac:dyDescent="0.2">
      <c r="A105" s="194" t="s">
        <v>400</v>
      </c>
      <c r="B105" s="194"/>
      <c r="C105" s="194"/>
      <c r="D105" s="194"/>
      <c r="E105" s="194"/>
      <c r="F105" s="194"/>
      <c r="G105" s="15">
        <v>97</v>
      </c>
      <c r="H105" s="32">
        <f>SUM(H106:H116)</f>
        <v>96238377</v>
      </c>
      <c r="I105" s="32">
        <f>SUM(I106:I116)</f>
        <v>91336559</v>
      </c>
    </row>
    <row r="106" spans="1:9" ht="12.75" customHeight="1" x14ac:dyDescent="0.2">
      <c r="A106" s="192" t="s">
        <v>135</v>
      </c>
      <c r="B106" s="192"/>
      <c r="C106" s="192"/>
      <c r="D106" s="192"/>
      <c r="E106" s="192"/>
      <c r="F106" s="192"/>
      <c r="G106" s="14">
        <v>98</v>
      </c>
      <c r="H106" s="31">
        <v>0</v>
      </c>
      <c r="I106" s="31">
        <v>0</v>
      </c>
    </row>
    <row r="107" spans="1:9" ht="24.6" customHeight="1" x14ac:dyDescent="0.2">
      <c r="A107" s="192" t="s">
        <v>136</v>
      </c>
      <c r="B107" s="192"/>
      <c r="C107" s="192"/>
      <c r="D107" s="192"/>
      <c r="E107" s="192"/>
      <c r="F107" s="192"/>
      <c r="G107" s="14">
        <v>99</v>
      </c>
      <c r="H107" s="31">
        <v>0</v>
      </c>
      <c r="I107" s="31">
        <v>0</v>
      </c>
    </row>
    <row r="108" spans="1:9" ht="12.75" customHeight="1" x14ac:dyDescent="0.2">
      <c r="A108" s="192" t="s">
        <v>137</v>
      </c>
      <c r="B108" s="192"/>
      <c r="C108" s="192"/>
      <c r="D108" s="192"/>
      <c r="E108" s="192"/>
      <c r="F108" s="192"/>
      <c r="G108" s="14">
        <v>100</v>
      </c>
      <c r="H108" s="31">
        <v>0</v>
      </c>
      <c r="I108" s="31">
        <v>0</v>
      </c>
    </row>
    <row r="109" spans="1:9" ht="21.6" customHeight="1" x14ac:dyDescent="0.2">
      <c r="A109" s="192" t="s">
        <v>138</v>
      </c>
      <c r="B109" s="192"/>
      <c r="C109" s="192"/>
      <c r="D109" s="192"/>
      <c r="E109" s="192"/>
      <c r="F109" s="192"/>
      <c r="G109" s="14">
        <v>101</v>
      </c>
      <c r="H109" s="31">
        <v>0</v>
      </c>
      <c r="I109" s="31">
        <v>0</v>
      </c>
    </row>
    <row r="110" spans="1:9" ht="12.75" customHeight="1" x14ac:dyDescent="0.2">
      <c r="A110" s="192" t="s">
        <v>139</v>
      </c>
      <c r="B110" s="192"/>
      <c r="C110" s="192"/>
      <c r="D110" s="192"/>
      <c r="E110" s="192"/>
      <c r="F110" s="192"/>
      <c r="G110" s="14">
        <v>102</v>
      </c>
      <c r="H110" s="31">
        <v>23514169</v>
      </c>
      <c r="I110" s="31">
        <v>21420391</v>
      </c>
    </row>
    <row r="111" spans="1:9" ht="12.75" customHeight="1" x14ac:dyDescent="0.2">
      <c r="A111" s="192" t="s">
        <v>140</v>
      </c>
      <c r="B111" s="192"/>
      <c r="C111" s="192"/>
      <c r="D111" s="192"/>
      <c r="E111" s="192"/>
      <c r="F111" s="192"/>
      <c r="G111" s="14">
        <v>103</v>
      </c>
      <c r="H111" s="31">
        <v>60664175</v>
      </c>
      <c r="I111" s="31">
        <v>57613271</v>
      </c>
    </row>
    <row r="112" spans="1:9" ht="12.75" customHeight="1" x14ac:dyDescent="0.2">
      <c r="A112" s="192" t="s">
        <v>141</v>
      </c>
      <c r="B112" s="192"/>
      <c r="C112" s="192"/>
      <c r="D112" s="192"/>
      <c r="E112" s="192"/>
      <c r="F112" s="192"/>
      <c r="G112" s="14">
        <v>104</v>
      </c>
      <c r="H112" s="31">
        <v>913</v>
      </c>
      <c r="I112" s="31">
        <v>913</v>
      </c>
    </row>
    <row r="113" spans="1:9" ht="12.75" customHeight="1" x14ac:dyDescent="0.2">
      <c r="A113" s="192" t="s">
        <v>142</v>
      </c>
      <c r="B113" s="192"/>
      <c r="C113" s="192"/>
      <c r="D113" s="192"/>
      <c r="E113" s="192"/>
      <c r="F113" s="192"/>
      <c r="G113" s="14">
        <v>105</v>
      </c>
      <c r="H113" s="31">
        <v>998099</v>
      </c>
      <c r="I113" s="31">
        <v>899055</v>
      </c>
    </row>
    <row r="114" spans="1:9" ht="12.75" customHeight="1" x14ac:dyDescent="0.2">
      <c r="A114" s="192" t="s">
        <v>143</v>
      </c>
      <c r="B114" s="192"/>
      <c r="C114" s="192"/>
      <c r="D114" s="192"/>
      <c r="E114" s="192"/>
      <c r="F114" s="192"/>
      <c r="G114" s="14">
        <v>106</v>
      </c>
      <c r="H114" s="31">
        <v>0</v>
      </c>
      <c r="I114" s="31">
        <v>0</v>
      </c>
    </row>
    <row r="115" spans="1:9" ht="12.75" customHeight="1" x14ac:dyDescent="0.2">
      <c r="A115" s="192" t="s">
        <v>144</v>
      </c>
      <c r="B115" s="192"/>
      <c r="C115" s="192"/>
      <c r="D115" s="192"/>
      <c r="E115" s="192"/>
      <c r="F115" s="192"/>
      <c r="G115" s="14">
        <v>107</v>
      </c>
      <c r="H115" s="31">
        <v>10181533</v>
      </c>
      <c r="I115" s="31">
        <v>10523442</v>
      </c>
    </row>
    <row r="116" spans="1:9" ht="12.75" customHeight="1" x14ac:dyDescent="0.2">
      <c r="A116" s="192" t="s">
        <v>145</v>
      </c>
      <c r="B116" s="192"/>
      <c r="C116" s="192"/>
      <c r="D116" s="192"/>
      <c r="E116" s="192"/>
      <c r="F116" s="192"/>
      <c r="G116" s="14">
        <v>108</v>
      </c>
      <c r="H116" s="31">
        <v>879488</v>
      </c>
      <c r="I116" s="31">
        <v>879487</v>
      </c>
    </row>
    <row r="117" spans="1:9" ht="12.75" customHeight="1" x14ac:dyDescent="0.2">
      <c r="A117" s="194" t="s">
        <v>401</v>
      </c>
      <c r="B117" s="194"/>
      <c r="C117" s="194"/>
      <c r="D117" s="194"/>
      <c r="E117" s="194"/>
      <c r="F117" s="194"/>
      <c r="G117" s="15">
        <v>109</v>
      </c>
      <c r="H117" s="32">
        <f>SUM(H118:H131)</f>
        <v>129682963</v>
      </c>
      <c r="I117" s="32">
        <f>SUM(I118:I131)</f>
        <v>129014000</v>
      </c>
    </row>
    <row r="118" spans="1:9" ht="12.75" customHeight="1" x14ac:dyDescent="0.2">
      <c r="A118" s="192" t="s">
        <v>146</v>
      </c>
      <c r="B118" s="192"/>
      <c r="C118" s="192"/>
      <c r="D118" s="192"/>
      <c r="E118" s="192"/>
      <c r="F118" s="192"/>
      <c r="G118" s="14">
        <v>110</v>
      </c>
      <c r="H118" s="31">
        <v>0</v>
      </c>
      <c r="I118" s="31">
        <v>0</v>
      </c>
    </row>
    <row r="119" spans="1:9" ht="22.15" customHeight="1" x14ac:dyDescent="0.2">
      <c r="A119" s="192" t="s">
        <v>147</v>
      </c>
      <c r="B119" s="192"/>
      <c r="C119" s="192"/>
      <c r="D119" s="192"/>
      <c r="E119" s="192"/>
      <c r="F119" s="192"/>
      <c r="G119" s="14">
        <v>111</v>
      </c>
      <c r="H119" s="31">
        <v>0</v>
      </c>
      <c r="I119" s="31">
        <v>0</v>
      </c>
    </row>
    <row r="120" spans="1:9" ht="12.75" customHeight="1" x14ac:dyDescent="0.2">
      <c r="A120" s="192" t="s">
        <v>148</v>
      </c>
      <c r="B120" s="192"/>
      <c r="C120" s="192"/>
      <c r="D120" s="192"/>
      <c r="E120" s="192"/>
      <c r="F120" s="192"/>
      <c r="G120" s="14">
        <v>112</v>
      </c>
      <c r="H120" s="31">
        <v>0</v>
      </c>
      <c r="I120" s="31">
        <v>0</v>
      </c>
    </row>
    <row r="121" spans="1:9" ht="23.45" customHeight="1" x14ac:dyDescent="0.2">
      <c r="A121" s="192" t="s">
        <v>149</v>
      </c>
      <c r="B121" s="192"/>
      <c r="C121" s="192"/>
      <c r="D121" s="192"/>
      <c r="E121" s="192"/>
      <c r="F121" s="192"/>
      <c r="G121" s="14">
        <v>113</v>
      </c>
      <c r="H121" s="31">
        <v>0</v>
      </c>
      <c r="I121" s="31">
        <v>0</v>
      </c>
    </row>
    <row r="122" spans="1:9" ht="12.75" customHeight="1" x14ac:dyDescent="0.2">
      <c r="A122" s="192" t="s">
        <v>150</v>
      </c>
      <c r="B122" s="192"/>
      <c r="C122" s="192"/>
      <c r="D122" s="192"/>
      <c r="E122" s="192"/>
      <c r="F122" s="192"/>
      <c r="G122" s="14">
        <v>114</v>
      </c>
      <c r="H122" s="31">
        <v>8242533</v>
      </c>
      <c r="I122" s="31">
        <v>8485862</v>
      </c>
    </row>
    <row r="123" spans="1:9" ht="12.75" customHeight="1" x14ac:dyDescent="0.2">
      <c r="A123" s="192" t="s">
        <v>151</v>
      </c>
      <c r="B123" s="192"/>
      <c r="C123" s="192"/>
      <c r="D123" s="192"/>
      <c r="E123" s="192"/>
      <c r="F123" s="192"/>
      <c r="G123" s="14">
        <v>115</v>
      </c>
      <c r="H123" s="31">
        <v>16702225</v>
      </c>
      <c r="I123" s="31">
        <v>16105936</v>
      </c>
    </row>
    <row r="124" spans="1:9" ht="12.75" customHeight="1" x14ac:dyDescent="0.2">
      <c r="A124" s="192" t="s">
        <v>152</v>
      </c>
      <c r="B124" s="192"/>
      <c r="C124" s="192"/>
      <c r="D124" s="192"/>
      <c r="E124" s="192"/>
      <c r="F124" s="192"/>
      <c r="G124" s="14">
        <v>116</v>
      </c>
      <c r="H124" s="31">
        <v>1284502</v>
      </c>
      <c r="I124" s="31">
        <v>690780</v>
      </c>
    </row>
    <row r="125" spans="1:9" ht="12.75" customHeight="1" x14ac:dyDescent="0.2">
      <c r="A125" s="192" t="s">
        <v>153</v>
      </c>
      <c r="B125" s="192"/>
      <c r="C125" s="192"/>
      <c r="D125" s="192"/>
      <c r="E125" s="192"/>
      <c r="F125" s="192"/>
      <c r="G125" s="14">
        <v>117</v>
      </c>
      <c r="H125" s="31">
        <v>86025551</v>
      </c>
      <c r="I125" s="31">
        <v>87044288</v>
      </c>
    </row>
    <row r="126" spans="1:9" x14ac:dyDescent="0.2">
      <c r="A126" s="192" t="s">
        <v>154</v>
      </c>
      <c r="B126" s="192"/>
      <c r="C126" s="192"/>
      <c r="D126" s="192"/>
      <c r="E126" s="192"/>
      <c r="F126" s="192"/>
      <c r="G126" s="14">
        <v>118</v>
      </c>
      <c r="H126" s="31">
        <v>0</v>
      </c>
      <c r="I126" s="31">
        <v>0</v>
      </c>
    </row>
    <row r="127" spans="1:9" x14ac:dyDescent="0.2">
      <c r="A127" s="192" t="s">
        <v>155</v>
      </c>
      <c r="B127" s="192"/>
      <c r="C127" s="192"/>
      <c r="D127" s="192"/>
      <c r="E127" s="192"/>
      <c r="F127" s="192"/>
      <c r="G127" s="14">
        <v>119</v>
      </c>
      <c r="H127" s="31">
        <v>4145546</v>
      </c>
      <c r="I127" s="31">
        <v>4041072</v>
      </c>
    </row>
    <row r="128" spans="1:9" x14ac:dyDescent="0.2">
      <c r="A128" s="192" t="s">
        <v>156</v>
      </c>
      <c r="B128" s="192"/>
      <c r="C128" s="192"/>
      <c r="D128" s="192"/>
      <c r="E128" s="192"/>
      <c r="F128" s="192"/>
      <c r="G128" s="14">
        <v>120</v>
      </c>
      <c r="H128" s="31">
        <v>11565553</v>
      </c>
      <c r="I128" s="31">
        <v>9744236</v>
      </c>
    </row>
    <row r="129" spans="1:9" x14ac:dyDescent="0.2">
      <c r="A129" s="192" t="s">
        <v>157</v>
      </c>
      <c r="B129" s="192"/>
      <c r="C129" s="192"/>
      <c r="D129" s="192"/>
      <c r="E129" s="192"/>
      <c r="F129" s="192"/>
      <c r="G129" s="14">
        <v>121</v>
      </c>
      <c r="H129" s="31">
        <v>1123</v>
      </c>
      <c r="I129" s="31">
        <v>1289245</v>
      </c>
    </row>
    <row r="130" spans="1:9" x14ac:dyDescent="0.2">
      <c r="A130" s="192" t="s">
        <v>158</v>
      </c>
      <c r="B130" s="192"/>
      <c r="C130" s="192"/>
      <c r="D130" s="192"/>
      <c r="E130" s="192"/>
      <c r="F130" s="192"/>
      <c r="G130" s="14">
        <v>122</v>
      </c>
      <c r="H130" s="31">
        <v>0</v>
      </c>
      <c r="I130" s="31">
        <v>0</v>
      </c>
    </row>
    <row r="131" spans="1:9" x14ac:dyDescent="0.2">
      <c r="A131" s="192" t="s">
        <v>159</v>
      </c>
      <c r="B131" s="192"/>
      <c r="C131" s="192"/>
      <c r="D131" s="192"/>
      <c r="E131" s="192"/>
      <c r="F131" s="192"/>
      <c r="G131" s="14">
        <v>123</v>
      </c>
      <c r="H131" s="31">
        <v>1715930</v>
      </c>
      <c r="I131" s="31">
        <v>1612581</v>
      </c>
    </row>
    <row r="132" spans="1:9" ht="22.15" customHeight="1" x14ac:dyDescent="0.2">
      <c r="A132" s="193" t="s">
        <v>160</v>
      </c>
      <c r="B132" s="193"/>
      <c r="C132" s="193"/>
      <c r="D132" s="193"/>
      <c r="E132" s="193"/>
      <c r="F132" s="193"/>
      <c r="G132" s="14">
        <v>124</v>
      </c>
      <c r="H132" s="31">
        <v>2197787</v>
      </c>
      <c r="I132" s="31">
        <v>4393642</v>
      </c>
    </row>
    <row r="133" spans="1:9" x14ac:dyDescent="0.2">
      <c r="A133" s="194" t="s">
        <v>402</v>
      </c>
      <c r="B133" s="194"/>
      <c r="C133" s="194"/>
      <c r="D133" s="194"/>
      <c r="E133" s="194"/>
      <c r="F133" s="194"/>
      <c r="G133" s="15">
        <v>125</v>
      </c>
      <c r="H133" s="32">
        <f>H75+H98+H105+H117+H132</f>
        <v>303502390</v>
      </c>
      <c r="I133" s="32">
        <f>I75+I98+I105+I117+I132</f>
        <v>302741793</v>
      </c>
    </row>
    <row r="134" spans="1:9" x14ac:dyDescent="0.2">
      <c r="A134" s="193" t="s">
        <v>161</v>
      </c>
      <c r="B134" s="193"/>
      <c r="C134" s="193"/>
      <c r="D134" s="193"/>
      <c r="E134" s="193"/>
      <c r="F134" s="193"/>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topLeftCell="A91" zoomScale="80" zoomScaleNormal="100" zoomScaleSheetLayoutView="80" workbookViewId="0">
      <selection activeCell="G104" sqref="G104"/>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0" t="s">
        <v>162</v>
      </c>
      <c r="B1" s="200"/>
      <c r="C1" s="200"/>
      <c r="D1" s="200"/>
      <c r="E1" s="200"/>
      <c r="F1" s="200"/>
      <c r="G1" s="200"/>
      <c r="H1" s="200"/>
      <c r="I1" s="200"/>
    </row>
    <row r="2" spans="1:11" x14ac:dyDescent="0.2">
      <c r="A2" s="229" t="s">
        <v>534</v>
      </c>
      <c r="B2" s="202"/>
      <c r="C2" s="202"/>
      <c r="D2" s="202"/>
      <c r="E2" s="202"/>
      <c r="F2" s="202"/>
      <c r="G2" s="202"/>
      <c r="H2" s="202"/>
      <c r="I2" s="202"/>
      <c r="J2" s="106"/>
      <c r="K2" s="106"/>
    </row>
    <row r="3" spans="1:11" x14ac:dyDescent="0.2">
      <c r="A3" s="234" t="s">
        <v>501</v>
      </c>
      <c r="B3" s="235"/>
      <c r="C3" s="235"/>
      <c r="D3" s="235"/>
      <c r="E3" s="235"/>
      <c r="F3" s="235"/>
      <c r="G3" s="235"/>
      <c r="H3" s="235"/>
      <c r="I3" s="235"/>
      <c r="J3" s="236"/>
      <c r="K3" s="236"/>
    </row>
    <row r="4" spans="1:11" x14ac:dyDescent="0.2">
      <c r="A4" s="237" t="s">
        <v>533</v>
      </c>
      <c r="B4" s="238"/>
      <c r="C4" s="238"/>
      <c r="D4" s="238"/>
      <c r="E4" s="238"/>
      <c r="F4" s="238"/>
      <c r="G4" s="238"/>
      <c r="H4" s="238"/>
      <c r="I4" s="238"/>
      <c r="J4" s="239"/>
      <c r="K4" s="239"/>
    </row>
    <row r="5" spans="1:11" ht="22.15" customHeight="1" x14ac:dyDescent="0.2">
      <c r="A5" s="231" t="s">
        <v>163</v>
      </c>
      <c r="B5" s="211"/>
      <c r="C5" s="211"/>
      <c r="D5" s="211"/>
      <c r="E5" s="211"/>
      <c r="F5" s="211"/>
      <c r="G5" s="231" t="s">
        <v>164</v>
      </c>
      <c r="H5" s="232" t="s">
        <v>165</v>
      </c>
      <c r="I5" s="233"/>
      <c r="J5" s="232" t="s">
        <v>166</v>
      </c>
      <c r="K5" s="233"/>
    </row>
    <row r="6" spans="1:11" x14ac:dyDescent="0.2">
      <c r="A6" s="211"/>
      <c r="B6" s="211"/>
      <c r="C6" s="211"/>
      <c r="D6" s="211"/>
      <c r="E6" s="211"/>
      <c r="F6" s="211"/>
      <c r="G6" s="211"/>
      <c r="H6" s="18" t="s">
        <v>167</v>
      </c>
      <c r="I6" s="18" t="s">
        <v>168</v>
      </c>
      <c r="J6" s="18" t="s">
        <v>169</v>
      </c>
      <c r="K6" s="18" t="s">
        <v>170</v>
      </c>
    </row>
    <row r="7" spans="1:11" x14ac:dyDescent="0.2">
      <c r="A7" s="240">
        <v>1</v>
      </c>
      <c r="B7" s="209"/>
      <c r="C7" s="209"/>
      <c r="D7" s="209"/>
      <c r="E7" s="209"/>
      <c r="F7" s="209"/>
      <c r="G7" s="17">
        <v>2</v>
      </c>
      <c r="H7" s="18">
        <v>3</v>
      </c>
      <c r="I7" s="18">
        <v>4</v>
      </c>
      <c r="J7" s="18">
        <v>5</v>
      </c>
      <c r="K7" s="18">
        <v>6</v>
      </c>
    </row>
    <row r="8" spans="1:11" x14ac:dyDescent="0.2">
      <c r="A8" s="223" t="s">
        <v>403</v>
      </c>
      <c r="B8" s="224"/>
      <c r="C8" s="224"/>
      <c r="D8" s="224"/>
      <c r="E8" s="224"/>
      <c r="F8" s="224"/>
      <c r="G8" s="15">
        <v>1</v>
      </c>
      <c r="H8" s="107">
        <f>SUM(H9:H13)</f>
        <v>241088966</v>
      </c>
      <c r="I8" s="107">
        <f>SUM(I9:I13)</f>
        <v>86449521</v>
      </c>
      <c r="J8" s="107">
        <f>SUM(J9:J13)</f>
        <v>289770756</v>
      </c>
      <c r="K8" s="107">
        <f>SUM(K9:K13)</f>
        <v>102097190</v>
      </c>
    </row>
    <row r="9" spans="1:11" x14ac:dyDescent="0.2">
      <c r="A9" s="192" t="s">
        <v>171</v>
      </c>
      <c r="B9" s="192"/>
      <c r="C9" s="192"/>
      <c r="D9" s="192"/>
      <c r="E9" s="192"/>
      <c r="F9" s="192"/>
      <c r="G9" s="14">
        <v>2</v>
      </c>
      <c r="H9" s="120">
        <v>0</v>
      </c>
      <c r="I9" s="120">
        <v>0</v>
      </c>
      <c r="J9" s="120">
        <v>0</v>
      </c>
      <c r="K9" s="120">
        <v>0</v>
      </c>
    </row>
    <row r="10" spans="1:11" x14ac:dyDescent="0.2">
      <c r="A10" s="192" t="s">
        <v>172</v>
      </c>
      <c r="B10" s="192"/>
      <c r="C10" s="192"/>
      <c r="D10" s="192"/>
      <c r="E10" s="192"/>
      <c r="F10" s="192"/>
      <c r="G10" s="14">
        <v>3</v>
      </c>
      <c r="H10" s="120">
        <v>239704870</v>
      </c>
      <c r="I10" s="120">
        <v>85519243</v>
      </c>
      <c r="J10" s="120">
        <v>287337023</v>
      </c>
      <c r="K10" s="120">
        <v>101431728</v>
      </c>
    </row>
    <row r="11" spans="1:11" x14ac:dyDescent="0.2">
      <c r="A11" s="192" t="s">
        <v>173</v>
      </c>
      <c r="B11" s="192"/>
      <c r="C11" s="192"/>
      <c r="D11" s="192"/>
      <c r="E11" s="192"/>
      <c r="F11" s="192"/>
      <c r="G11" s="14">
        <v>4</v>
      </c>
      <c r="H11" s="120">
        <v>0</v>
      </c>
      <c r="I11" s="120">
        <v>0</v>
      </c>
      <c r="J11" s="120">
        <v>0</v>
      </c>
      <c r="K11" s="120">
        <v>0</v>
      </c>
    </row>
    <row r="12" spans="1:11" x14ac:dyDescent="0.2">
      <c r="A12" s="192" t="s">
        <v>174</v>
      </c>
      <c r="B12" s="192"/>
      <c r="C12" s="192"/>
      <c r="D12" s="192"/>
      <c r="E12" s="192"/>
      <c r="F12" s="192"/>
      <c r="G12" s="14">
        <v>5</v>
      </c>
      <c r="H12" s="120">
        <v>0</v>
      </c>
      <c r="I12" s="120">
        <v>0</v>
      </c>
      <c r="J12" s="120">
        <v>0</v>
      </c>
      <c r="K12" s="120">
        <v>0</v>
      </c>
    </row>
    <row r="13" spans="1:11" x14ac:dyDescent="0.2">
      <c r="A13" s="192" t="s">
        <v>175</v>
      </c>
      <c r="B13" s="192"/>
      <c r="C13" s="192"/>
      <c r="D13" s="192"/>
      <c r="E13" s="192"/>
      <c r="F13" s="192"/>
      <c r="G13" s="14">
        <v>6</v>
      </c>
      <c r="H13" s="120">
        <v>1384096</v>
      </c>
      <c r="I13" s="120">
        <v>930278</v>
      </c>
      <c r="J13" s="120">
        <v>2433733</v>
      </c>
      <c r="K13" s="120">
        <v>665462</v>
      </c>
    </row>
    <row r="14" spans="1:11" ht="22.15" customHeight="1" x14ac:dyDescent="0.2">
      <c r="A14" s="223" t="s">
        <v>404</v>
      </c>
      <c r="B14" s="224"/>
      <c r="C14" s="224"/>
      <c r="D14" s="224"/>
      <c r="E14" s="224"/>
      <c r="F14" s="224"/>
      <c r="G14" s="15">
        <v>7</v>
      </c>
      <c r="H14" s="107">
        <f>H15+H16+H20+H24+H25+H26+H29+H36</f>
        <v>232045115</v>
      </c>
      <c r="I14" s="107">
        <f>I15+I16+I20+I24+I25+I26+I29+I36</f>
        <v>83233195</v>
      </c>
      <c r="J14" s="107">
        <f>J15+J16+J20+J24+J25+J26+J29+J36</f>
        <v>278373972</v>
      </c>
      <c r="K14" s="107">
        <f>K15+K16+K20+K24+K25+K26+K29+K36</f>
        <v>98167578</v>
      </c>
    </row>
    <row r="15" spans="1:11" x14ac:dyDescent="0.2">
      <c r="A15" s="192" t="s">
        <v>176</v>
      </c>
      <c r="B15" s="192"/>
      <c r="C15" s="192"/>
      <c r="D15" s="192"/>
      <c r="E15" s="192"/>
      <c r="F15" s="192"/>
      <c r="G15" s="14">
        <v>8</v>
      </c>
      <c r="H15" s="120">
        <v>0</v>
      </c>
      <c r="I15" s="120">
        <v>0</v>
      </c>
      <c r="J15" s="120">
        <v>0</v>
      </c>
      <c r="K15" s="120">
        <v>0</v>
      </c>
    </row>
    <row r="16" spans="1:11" x14ac:dyDescent="0.2">
      <c r="A16" s="196" t="s">
        <v>405</v>
      </c>
      <c r="B16" s="196"/>
      <c r="C16" s="196"/>
      <c r="D16" s="196"/>
      <c r="E16" s="196"/>
      <c r="F16" s="196"/>
      <c r="G16" s="15">
        <v>9</v>
      </c>
      <c r="H16" s="107">
        <f>SUM(H17:H19)</f>
        <v>155795056</v>
      </c>
      <c r="I16" s="107">
        <f>SUM(I17:I19)</f>
        <v>55206717</v>
      </c>
      <c r="J16" s="107">
        <f>SUM(J17:J19)</f>
        <v>187468288</v>
      </c>
      <c r="K16" s="107">
        <f>SUM(K17:K19)</f>
        <v>66885275</v>
      </c>
    </row>
    <row r="17" spans="1:11" x14ac:dyDescent="0.2">
      <c r="A17" s="225" t="s">
        <v>177</v>
      </c>
      <c r="B17" s="225"/>
      <c r="C17" s="225"/>
      <c r="D17" s="225"/>
      <c r="E17" s="225"/>
      <c r="F17" s="225"/>
      <c r="G17" s="14">
        <v>10</v>
      </c>
      <c r="H17" s="120">
        <v>27441514</v>
      </c>
      <c r="I17" s="120">
        <v>9480502</v>
      </c>
      <c r="J17" s="120">
        <v>27350960</v>
      </c>
      <c r="K17" s="120">
        <v>9444515</v>
      </c>
    </row>
    <row r="18" spans="1:11" x14ac:dyDescent="0.2">
      <c r="A18" s="225" t="s">
        <v>178</v>
      </c>
      <c r="B18" s="225"/>
      <c r="C18" s="225"/>
      <c r="D18" s="225"/>
      <c r="E18" s="225"/>
      <c r="F18" s="225"/>
      <c r="G18" s="14">
        <v>11</v>
      </c>
      <c r="H18" s="120">
        <v>128353542</v>
      </c>
      <c r="I18" s="120">
        <v>45726215</v>
      </c>
      <c r="J18" s="120">
        <v>160117328</v>
      </c>
      <c r="K18" s="120">
        <v>57440760</v>
      </c>
    </row>
    <row r="19" spans="1:11" x14ac:dyDescent="0.2">
      <c r="A19" s="225" t="s">
        <v>179</v>
      </c>
      <c r="B19" s="225"/>
      <c r="C19" s="225"/>
      <c r="D19" s="225"/>
      <c r="E19" s="225"/>
      <c r="F19" s="225"/>
      <c r="G19" s="14">
        <v>12</v>
      </c>
      <c r="H19" s="120">
        <v>0</v>
      </c>
      <c r="I19" s="120">
        <v>0</v>
      </c>
      <c r="J19" s="120">
        <v>0</v>
      </c>
      <c r="K19" s="120">
        <v>0</v>
      </c>
    </row>
    <row r="20" spans="1:11" x14ac:dyDescent="0.2">
      <c r="A20" s="196" t="s">
        <v>406</v>
      </c>
      <c r="B20" s="196"/>
      <c r="C20" s="196"/>
      <c r="D20" s="196"/>
      <c r="E20" s="196"/>
      <c r="F20" s="196"/>
      <c r="G20" s="15">
        <v>13</v>
      </c>
      <c r="H20" s="107">
        <f>SUM(H21:H23)</f>
        <v>46667648</v>
      </c>
      <c r="I20" s="107">
        <f>SUM(I21:I23)</f>
        <v>16791086</v>
      </c>
      <c r="J20" s="107">
        <f>SUM(J21:J23)</f>
        <v>59622420</v>
      </c>
      <c r="K20" s="107">
        <f>SUM(K21:K23)</f>
        <v>20068962</v>
      </c>
    </row>
    <row r="21" spans="1:11" x14ac:dyDescent="0.2">
      <c r="A21" s="225" t="s">
        <v>180</v>
      </c>
      <c r="B21" s="225"/>
      <c r="C21" s="225"/>
      <c r="D21" s="225"/>
      <c r="E21" s="225"/>
      <c r="F21" s="225"/>
      <c r="G21" s="14">
        <v>14</v>
      </c>
      <c r="H21" s="120">
        <v>31418221</v>
      </c>
      <c r="I21" s="120">
        <v>11398314</v>
      </c>
      <c r="J21" s="120">
        <v>41327516</v>
      </c>
      <c r="K21" s="120">
        <v>14127594</v>
      </c>
    </row>
    <row r="22" spans="1:11" x14ac:dyDescent="0.2">
      <c r="A22" s="225" t="s">
        <v>181</v>
      </c>
      <c r="B22" s="225"/>
      <c r="C22" s="225"/>
      <c r="D22" s="225"/>
      <c r="E22" s="225"/>
      <c r="F22" s="225"/>
      <c r="G22" s="14">
        <v>15</v>
      </c>
      <c r="H22" s="120">
        <v>12290559</v>
      </c>
      <c r="I22" s="120">
        <v>4438131</v>
      </c>
      <c r="J22" s="120">
        <v>15545141</v>
      </c>
      <c r="K22" s="120">
        <v>5118902</v>
      </c>
    </row>
    <row r="23" spans="1:11" x14ac:dyDescent="0.2">
      <c r="A23" s="225" t="s">
        <v>182</v>
      </c>
      <c r="B23" s="225"/>
      <c r="C23" s="225"/>
      <c r="D23" s="225"/>
      <c r="E23" s="225"/>
      <c r="F23" s="225"/>
      <c r="G23" s="14">
        <v>16</v>
      </c>
      <c r="H23" s="120">
        <v>2958868</v>
      </c>
      <c r="I23" s="120">
        <v>954641</v>
      </c>
      <c r="J23" s="120">
        <v>2749763</v>
      </c>
      <c r="K23" s="120">
        <v>822466</v>
      </c>
    </row>
    <row r="24" spans="1:11" x14ac:dyDescent="0.2">
      <c r="A24" s="192" t="s">
        <v>183</v>
      </c>
      <c r="B24" s="192"/>
      <c r="C24" s="192"/>
      <c r="D24" s="192"/>
      <c r="E24" s="192"/>
      <c r="F24" s="192"/>
      <c r="G24" s="14">
        <v>17</v>
      </c>
      <c r="H24" s="120">
        <v>9913848</v>
      </c>
      <c r="I24" s="120">
        <v>3607303</v>
      </c>
      <c r="J24" s="120">
        <v>11037735</v>
      </c>
      <c r="K24" s="120">
        <v>3712509</v>
      </c>
    </row>
    <row r="25" spans="1:11" x14ac:dyDescent="0.2">
      <c r="A25" s="192" t="s">
        <v>184</v>
      </c>
      <c r="B25" s="192"/>
      <c r="C25" s="192"/>
      <c r="D25" s="192"/>
      <c r="E25" s="192"/>
      <c r="F25" s="192"/>
      <c r="G25" s="14">
        <v>18</v>
      </c>
      <c r="H25" s="120">
        <v>17339195</v>
      </c>
      <c r="I25" s="120">
        <v>6694147</v>
      </c>
      <c r="J25" s="120">
        <v>19407148</v>
      </c>
      <c r="K25" s="120">
        <v>7009667</v>
      </c>
    </row>
    <row r="26" spans="1:11" x14ac:dyDescent="0.2">
      <c r="A26" s="196" t="s">
        <v>407</v>
      </c>
      <c r="B26" s="196"/>
      <c r="C26" s="196"/>
      <c r="D26" s="196"/>
      <c r="E26" s="196"/>
      <c r="F26" s="196"/>
      <c r="G26" s="15">
        <v>19</v>
      </c>
      <c r="H26" s="107">
        <f>H27+H28</f>
        <v>2511078</v>
      </c>
      <c r="I26" s="107">
        <f>I27+I28</f>
        <v>885502</v>
      </c>
      <c r="J26" s="107">
        <f>J27+J28</f>
        <v>847431</v>
      </c>
      <c r="K26" s="107">
        <f>K27+K28</f>
        <v>526153</v>
      </c>
    </row>
    <row r="27" spans="1:11" x14ac:dyDescent="0.2">
      <c r="A27" s="225" t="s">
        <v>185</v>
      </c>
      <c r="B27" s="225"/>
      <c r="C27" s="225"/>
      <c r="D27" s="225"/>
      <c r="E27" s="225"/>
      <c r="F27" s="225"/>
      <c r="G27" s="14">
        <v>20</v>
      </c>
      <c r="H27" s="120">
        <v>0</v>
      </c>
      <c r="I27" s="120">
        <v>0</v>
      </c>
      <c r="J27" s="120">
        <v>0</v>
      </c>
      <c r="K27" s="120">
        <v>0</v>
      </c>
    </row>
    <row r="28" spans="1:11" x14ac:dyDescent="0.2">
      <c r="A28" s="225" t="s">
        <v>186</v>
      </c>
      <c r="B28" s="225"/>
      <c r="C28" s="225"/>
      <c r="D28" s="225"/>
      <c r="E28" s="225"/>
      <c r="F28" s="225"/>
      <c r="G28" s="14">
        <v>21</v>
      </c>
      <c r="H28" s="120">
        <v>2511078</v>
      </c>
      <c r="I28" s="120">
        <v>885502</v>
      </c>
      <c r="J28" s="120">
        <v>847431</v>
      </c>
      <c r="K28" s="120">
        <v>526153</v>
      </c>
    </row>
    <row r="29" spans="1:11" x14ac:dyDescent="0.2">
      <c r="A29" s="196" t="s">
        <v>408</v>
      </c>
      <c r="B29" s="196"/>
      <c r="C29" s="196"/>
      <c r="D29" s="196"/>
      <c r="E29" s="196"/>
      <c r="F29" s="196"/>
      <c r="G29" s="15">
        <v>22</v>
      </c>
      <c r="H29" s="107">
        <f>SUM(H30:H35)</f>
        <v>-181710</v>
      </c>
      <c r="I29" s="107">
        <f>SUM(I30:I35)</f>
        <v>48440</v>
      </c>
      <c r="J29" s="107">
        <f>SUM(J30:J35)</f>
        <v>-9050</v>
      </c>
      <c r="K29" s="107">
        <f>SUM(K30:K35)</f>
        <v>-34988</v>
      </c>
    </row>
    <row r="30" spans="1:11" x14ac:dyDescent="0.2">
      <c r="A30" s="225" t="s">
        <v>187</v>
      </c>
      <c r="B30" s="225"/>
      <c r="C30" s="225"/>
      <c r="D30" s="225"/>
      <c r="E30" s="225"/>
      <c r="F30" s="225"/>
      <c r="G30" s="14">
        <v>23</v>
      </c>
      <c r="H30" s="120">
        <v>0</v>
      </c>
      <c r="I30" s="120">
        <v>0</v>
      </c>
      <c r="J30" s="120">
        <v>0</v>
      </c>
      <c r="K30" s="120">
        <v>0</v>
      </c>
    </row>
    <row r="31" spans="1:11" x14ac:dyDescent="0.2">
      <c r="A31" s="225" t="s">
        <v>188</v>
      </c>
      <c r="B31" s="225"/>
      <c r="C31" s="225"/>
      <c r="D31" s="225"/>
      <c r="E31" s="225"/>
      <c r="F31" s="225"/>
      <c r="G31" s="14">
        <v>24</v>
      </c>
      <c r="H31" s="120">
        <v>0</v>
      </c>
      <c r="I31" s="120">
        <v>0</v>
      </c>
      <c r="J31" s="120">
        <v>0</v>
      </c>
      <c r="K31" s="120">
        <v>0</v>
      </c>
    </row>
    <row r="32" spans="1:11" x14ac:dyDescent="0.2">
      <c r="A32" s="225" t="s">
        <v>189</v>
      </c>
      <c r="B32" s="225"/>
      <c r="C32" s="225"/>
      <c r="D32" s="225"/>
      <c r="E32" s="225"/>
      <c r="F32" s="225"/>
      <c r="G32" s="14">
        <v>25</v>
      </c>
      <c r="H32" s="120">
        <v>0</v>
      </c>
      <c r="I32" s="120">
        <v>0</v>
      </c>
      <c r="J32" s="120">
        <v>0</v>
      </c>
      <c r="K32" s="120">
        <v>0</v>
      </c>
    </row>
    <row r="33" spans="1:11" x14ac:dyDescent="0.2">
      <c r="A33" s="225" t="s">
        <v>190</v>
      </c>
      <c r="B33" s="225"/>
      <c r="C33" s="225"/>
      <c r="D33" s="225"/>
      <c r="E33" s="225"/>
      <c r="F33" s="225"/>
      <c r="G33" s="14">
        <v>26</v>
      </c>
      <c r="H33" s="120">
        <v>0</v>
      </c>
      <c r="I33" s="120">
        <v>0</v>
      </c>
      <c r="J33" s="120">
        <v>0</v>
      </c>
      <c r="K33" s="120">
        <v>0</v>
      </c>
    </row>
    <row r="34" spans="1:11" x14ac:dyDescent="0.2">
      <c r="A34" s="225" t="s">
        <v>191</v>
      </c>
      <c r="B34" s="225"/>
      <c r="C34" s="225"/>
      <c r="D34" s="225"/>
      <c r="E34" s="225"/>
      <c r="F34" s="225"/>
      <c r="G34" s="14">
        <v>27</v>
      </c>
      <c r="H34" s="120">
        <v>0</v>
      </c>
      <c r="I34" s="120">
        <v>0</v>
      </c>
      <c r="J34" s="120">
        <v>0</v>
      </c>
      <c r="K34" s="120">
        <v>0</v>
      </c>
    </row>
    <row r="35" spans="1:11" x14ac:dyDescent="0.2">
      <c r="A35" s="225" t="s">
        <v>192</v>
      </c>
      <c r="B35" s="225"/>
      <c r="C35" s="225"/>
      <c r="D35" s="225"/>
      <c r="E35" s="225"/>
      <c r="F35" s="225"/>
      <c r="G35" s="14">
        <v>28</v>
      </c>
      <c r="H35" s="120">
        <v>-181710</v>
      </c>
      <c r="I35" s="120">
        <v>48440</v>
      </c>
      <c r="J35" s="120">
        <v>-9050</v>
      </c>
      <c r="K35" s="120">
        <v>-34988</v>
      </c>
    </row>
    <row r="36" spans="1:11" x14ac:dyDescent="0.2">
      <c r="A36" s="192" t="s">
        <v>193</v>
      </c>
      <c r="B36" s="192"/>
      <c r="C36" s="192"/>
      <c r="D36" s="192"/>
      <c r="E36" s="192"/>
      <c r="F36" s="192"/>
      <c r="G36" s="14">
        <v>29</v>
      </c>
      <c r="H36" s="120">
        <v>0</v>
      </c>
      <c r="I36" s="120">
        <v>0</v>
      </c>
      <c r="J36" s="120">
        <v>0</v>
      </c>
      <c r="K36" s="120">
        <v>0</v>
      </c>
    </row>
    <row r="37" spans="1:11" x14ac:dyDescent="0.2">
      <c r="A37" s="223" t="s">
        <v>409</v>
      </c>
      <c r="B37" s="224"/>
      <c r="C37" s="224"/>
      <c r="D37" s="224"/>
      <c r="E37" s="224"/>
      <c r="F37" s="224"/>
      <c r="G37" s="15">
        <v>30</v>
      </c>
      <c r="H37" s="107">
        <f>SUM(H38:H47)</f>
        <v>108560</v>
      </c>
      <c r="I37" s="107">
        <f>SUM(I38:I47)</f>
        <v>7796</v>
      </c>
      <c r="J37" s="107">
        <f>SUM(J38:J47)</f>
        <v>505847</v>
      </c>
      <c r="K37" s="107">
        <f>SUM(K38:K47)</f>
        <v>129740</v>
      </c>
    </row>
    <row r="38" spans="1:11" ht="23.45" customHeight="1" x14ac:dyDescent="0.2">
      <c r="A38" s="192" t="s">
        <v>194</v>
      </c>
      <c r="B38" s="192"/>
      <c r="C38" s="192"/>
      <c r="D38" s="192"/>
      <c r="E38" s="192"/>
      <c r="F38" s="192"/>
      <c r="G38" s="14">
        <v>31</v>
      </c>
      <c r="H38" s="120">
        <v>0</v>
      </c>
      <c r="I38" s="120">
        <v>0</v>
      </c>
      <c r="J38" s="120">
        <v>0</v>
      </c>
      <c r="K38" s="120">
        <v>0</v>
      </c>
    </row>
    <row r="39" spans="1:11" ht="25.15" customHeight="1" x14ac:dyDescent="0.2">
      <c r="A39" s="192" t="s">
        <v>195</v>
      </c>
      <c r="B39" s="192"/>
      <c r="C39" s="192"/>
      <c r="D39" s="192"/>
      <c r="E39" s="192"/>
      <c r="F39" s="192"/>
      <c r="G39" s="14">
        <v>32</v>
      </c>
      <c r="H39" s="120">
        <v>0</v>
      </c>
      <c r="I39" s="120">
        <v>0</v>
      </c>
      <c r="J39" s="120">
        <v>0</v>
      </c>
      <c r="K39" s="120">
        <v>0</v>
      </c>
    </row>
    <row r="40" spans="1:11" ht="25.15" customHeight="1" x14ac:dyDescent="0.2">
      <c r="A40" s="192" t="s">
        <v>196</v>
      </c>
      <c r="B40" s="192"/>
      <c r="C40" s="192"/>
      <c r="D40" s="192"/>
      <c r="E40" s="192"/>
      <c r="F40" s="192"/>
      <c r="G40" s="14">
        <v>33</v>
      </c>
      <c r="H40" s="120">
        <v>0</v>
      </c>
      <c r="I40" s="120">
        <v>0</v>
      </c>
      <c r="J40" s="120">
        <v>0</v>
      </c>
      <c r="K40" s="120">
        <v>0</v>
      </c>
    </row>
    <row r="41" spans="1:11" ht="25.15" customHeight="1" x14ac:dyDescent="0.2">
      <c r="A41" s="192" t="s">
        <v>197</v>
      </c>
      <c r="B41" s="192"/>
      <c r="C41" s="192"/>
      <c r="D41" s="192"/>
      <c r="E41" s="192"/>
      <c r="F41" s="192"/>
      <c r="G41" s="14">
        <v>34</v>
      </c>
      <c r="H41" s="120">
        <v>0</v>
      </c>
      <c r="I41" s="120">
        <v>0</v>
      </c>
      <c r="J41" s="120">
        <v>0</v>
      </c>
      <c r="K41" s="120">
        <v>0</v>
      </c>
    </row>
    <row r="42" spans="1:11" ht="25.15" customHeight="1" x14ac:dyDescent="0.2">
      <c r="A42" s="192" t="s">
        <v>198</v>
      </c>
      <c r="B42" s="192"/>
      <c r="C42" s="192"/>
      <c r="D42" s="192"/>
      <c r="E42" s="192"/>
      <c r="F42" s="192"/>
      <c r="G42" s="14">
        <v>35</v>
      </c>
      <c r="H42" s="120">
        <v>0</v>
      </c>
      <c r="I42" s="120">
        <v>0</v>
      </c>
      <c r="J42" s="120">
        <v>0</v>
      </c>
      <c r="K42" s="120">
        <v>0</v>
      </c>
    </row>
    <row r="43" spans="1:11" x14ac:dyDescent="0.2">
      <c r="A43" s="192" t="s">
        <v>199</v>
      </c>
      <c r="B43" s="192"/>
      <c r="C43" s="192"/>
      <c r="D43" s="192"/>
      <c r="E43" s="192"/>
      <c r="F43" s="192"/>
      <c r="G43" s="14">
        <v>36</v>
      </c>
      <c r="H43" s="120">
        <v>0</v>
      </c>
      <c r="I43" s="120">
        <v>0</v>
      </c>
      <c r="J43" s="120">
        <v>0</v>
      </c>
      <c r="K43" s="120">
        <v>0</v>
      </c>
    </row>
    <row r="44" spans="1:11" x14ac:dyDescent="0.2">
      <c r="A44" s="192" t="s">
        <v>200</v>
      </c>
      <c r="B44" s="192"/>
      <c r="C44" s="192"/>
      <c r="D44" s="192"/>
      <c r="E44" s="192"/>
      <c r="F44" s="192"/>
      <c r="G44" s="14">
        <v>37</v>
      </c>
      <c r="H44" s="120">
        <v>21207</v>
      </c>
      <c r="I44" s="120">
        <v>3316</v>
      </c>
      <c r="J44" s="120">
        <v>100358</v>
      </c>
      <c r="K44" s="120">
        <v>31482</v>
      </c>
    </row>
    <row r="45" spans="1:11" x14ac:dyDescent="0.2">
      <c r="A45" s="192" t="s">
        <v>201</v>
      </c>
      <c r="B45" s="192"/>
      <c r="C45" s="192"/>
      <c r="D45" s="192"/>
      <c r="E45" s="192"/>
      <c r="F45" s="192"/>
      <c r="G45" s="14">
        <v>38</v>
      </c>
      <c r="H45" s="120">
        <v>83032</v>
      </c>
      <c r="I45" s="120">
        <v>2412</v>
      </c>
      <c r="J45" s="120">
        <v>399149</v>
      </c>
      <c r="K45" s="120">
        <v>95592</v>
      </c>
    </row>
    <row r="46" spans="1:11" x14ac:dyDescent="0.2">
      <c r="A46" s="192" t="s">
        <v>202</v>
      </c>
      <c r="B46" s="192"/>
      <c r="C46" s="192"/>
      <c r="D46" s="192"/>
      <c r="E46" s="192"/>
      <c r="F46" s="192"/>
      <c r="G46" s="14">
        <v>39</v>
      </c>
      <c r="H46" s="120">
        <v>0</v>
      </c>
      <c r="I46" s="120">
        <v>0</v>
      </c>
      <c r="J46" s="120">
        <v>0</v>
      </c>
      <c r="K46" s="120">
        <v>0</v>
      </c>
    </row>
    <row r="47" spans="1:11" x14ac:dyDescent="0.2">
      <c r="A47" s="192" t="s">
        <v>203</v>
      </c>
      <c r="B47" s="192"/>
      <c r="C47" s="192"/>
      <c r="D47" s="192"/>
      <c r="E47" s="192"/>
      <c r="F47" s="192"/>
      <c r="G47" s="14">
        <v>40</v>
      </c>
      <c r="H47" s="120">
        <v>4321</v>
      </c>
      <c r="I47" s="120">
        <v>2068</v>
      </c>
      <c r="J47" s="120">
        <v>6340</v>
      </c>
      <c r="K47" s="120">
        <v>2666</v>
      </c>
    </row>
    <row r="48" spans="1:11" x14ac:dyDescent="0.2">
      <c r="A48" s="223" t="s">
        <v>410</v>
      </c>
      <c r="B48" s="224"/>
      <c r="C48" s="224"/>
      <c r="D48" s="224"/>
      <c r="E48" s="224"/>
      <c r="F48" s="224"/>
      <c r="G48" s="15">
        <v>41</v>
      </c>
      <c r="H48" s="107">
        <f>SUM(H49:H55)</f>
        <v>2751456</v>
      </c>
      <c r="I48" s="107">
        <f>SUM(I49:I55)</f>
        <v>993338</v>
      </c>
      <c r="J48" s="107">
        <f>SUM(J49:J55)</f>
        <v>3522716</v>
      </c>
      <c r="K48" s="107">
        <f>SUM(K49:K55)</f>
        <v>1060028</v>
      </c>
    </row>
    <row r="49" spans="1:11" ht="25.15" customHeight="1" x14ac:dyDescent="0.2">
      <c r="A49" s="192" t="s">
        <v>204</v>
      </c>
      <c r="B49" s="192"/>
      <c r="C49" s="192"/>
      <c r="D49" s="192"/>
      <c r="E49" s="192"/>
      <c r="F49" s="192"/>
      <c r="G49" s="14">
        <v>42</v>
      </c>
      <c r="H49" s="120">
        <v>0</v>
      </c>
      <c r="I49" s="120">
        <v>0</v>
      </c>
      <c r="J49" s="120">
        <v>0</v>
      </c>
      <c r="K49" s="120">
        <v>0</v>
      </c>
    </row>
    <row r="50" spans="1:11" ht="24" customHeight="1" x14ac:dyDescent="0.2">
      <c r="A50" s="219" t="s">
        <v>205</v>
      </c>
      <c r="B50" s="219"/>
      <c r="C50" s="219"/>
      <c r="D50" s="219"/>
      <c r="E50" s="219"/>
      <c r="F50" s="219"/>
      <c r="G50" s="14">
        <v>43</v>
      </c>
      <c r="H50" s="120">
        <v>0</v>
      </c>
      <c r="I50" s="120">
        <v>0</v>
      </c>
      <c r="J50" s="120">
        <v>0</v>
      </c>
      <c r="K50" s="120">
        <v>0</v>
      </c>
    </row>
    <row r="51" spans="1:11" x14ac:dyDescent="0.2">
      <c r="A51" s="219" t="s">
        <v>206</v>
      </c>
      <c r="B51" s="219"/>
      <c r="C51" s="219"/>
      <c r="D51" s="219"/>
      <c r="E51" s="219"/>
      <c r="F51" s="219"/>
      <c r="G51" s="14">
        <v>44</v>
      </c>
      <c r="H51" s="120">
        <v>2656877</v>
      </c>
      <c r="I51" s="120">
        <v>965710</v>
      </c>
      <c r="J51" s="120">
        <v>3340843</v>
      </c>
      <c r="K51" s="120">
        <v>1038023</v>
      </c>
    </row>
    <row r="52" spans="1:11" x14ac:dyDescent="0.2">
      <c r="A52" s="219" t="s">
        <v>207</v>
      </c>
      <c r="B52" s="219"/>
      <c r="C52" s="219"/>
      <c r="D52" s="219"/>
      <c r="E52" s="219"/>
      <c r="F52" s="219"/>
      <c r="G52" s="14">
        <v>45</v>
      </c>
      <c r="H52" s="120">
        <v>92141</v>
      </c>
      <c r="I52" s="120">
        <v>26285</v>
      </c>
      <c r="J52" s="120">
        <v>176472</v>
      </c>
      <c r="K52" s="120">
        <v>37316</v>
      </c>
    </row>
    <row r="53" spans="1:11" x14ac:dyDescent="0.2">
      <c r="A53" s="219" t="s">
        <v>208</v>
      </c>
      <c r="B53" s="219"/>
      <c r="C53" s="219"/>
      <c r="D53" s="219"/>
      <c r="E53" s="219"/>
      <c r="F53" s="219"/>
      <c r="G53" s="14">
        <v>46</v>
      </c>
      <c r="H53" s="120">
        <v>0</v>
      </c>
      <c r="I53" s="120">
        <v>0</v>
      </c>
      <c r="J53" s="120">
        <v>0</v>
      </c>
      <c r="K53" s="120">
        <v>0</v>
      </c>
    </row>
    <row r="54" spans="1:11" x14ac:dyDescent="0.2">
      <c r="A54" s="219" t="s">
        <v>209</v>
      </c>
      <c r="B54" s="219"/>
      <c r="C54" s="219"/>
      <c r="D54" s="219"/>
      <c r="E54" s="219"/>
      <c r="F54" s="219"/>
      <c r="G54" s="14">
        <v>47</v>
      </c>
      <c r="H54" s="120">
        <v>0</v>
      </c>
      <c r="I54" s="120">
        <v>0</v>
      </c>
      <c r="J54" s="120">
        <v>0</v>
      </c>
      <c r="K54" s="120">
        <v>0</v>
      </c>
    </row>
    <row r="55" spans="1:11" x14ac:dyDescent="0.2">
      <c r="A55" s="219" t="s">
        <v>210</v>
      </c>
      <c r="B55" s="219"/>
      <c r="C55" s="219"/>
      <c r="D55" s="219"/>
      <c r="E55" s="219"/>
      <c r="F55" s="219"/>
      <c r="G55" s="14">
        <v>48</v>
      </c>
      <c r="H55" s="120">
        <v>2438</v>
      </c>
      <c r="I55" s="120">
        <v>1343</v>
      </c>
      <c r="J55" s="120">
        <v>5401</v>
      </c>
      <c r="K55" s="120">
        <v>-15311</v>
      </c>
    </row>
    <row r="56" spans="1:11" ht="22.15" customHeight="1" x14ac:dyDescent="0.2">
      <c r="A56" s="228" t="s">
        <v>211</v>
      </c>
      <c r="B56" s="228"/>
      <c r="C56" s="228"/>
      <c r="D56" s="228"/>
      <c r="E56" s="228"/>
      <c r="F56" s="228"/>
      <c r="G56" s="14">
        <v>49</v>
      </c>
      <c r="H56" s="120">
        <v>0</v>
      </c>
      <c r="I56" s="120">
        <v>0</v>
      </c>
      <c r="J56" s="120">
        <v>0</v>
      </c>
      <c r="K56" s="120">
        <v>0</v>
      </c>
    </row>
    <row r="57" spans="1:11" x14ac:dyDescent="0.2">
      <c r="A57" s="228" t="s">
        <v>212</v>
      </c>
      <c r="B57" s="228"/>
      <c r="C57" s="228"/>
      <c r="D57" s="228"/>
      <c r="E57" s="228"/>
      <c r="F57" s="228"/>
      <c r="G57" s="14">
        <v>50</v>
      </c>
      <c r="H57" s="120">
        <v>0</v>
      </c>
      <c r="I57" s="120">
        <v>0</v>
      </c>
      <c r="J57" s="120">
        <v>0</v>
      </c>
      <c r="K57" s="120">
        <v>0</v>
      </c>
    </row>
    <row r="58" spans="1:11" ht="24.6" customHeight="1" x14ac:dyDescent="0.2">
      <c r="A58" s="228" t="s">
        <v>213</v>
      </c>
      <c r="B58" s="228"/>
      <c r="C58" s="228"/>
      <c r="D58" s="228"/>
      <c r="E58" s="228"/>
      <c r="F58" s="228"/>
      <c r="G58" s="14">
        <v>51</v>
      </c>
      <c r="H58" s="120">
        <v>0</v>
      </c>
      <c r="I58" s="120">
        <v>0</v>
      </c>
      <c r="J58" s="120">
        <v>0</v>
      </c>
      <c r="K58" s="120">
        <v>0</v>
      </c>
    </row>
    <row r="59" spans="1:11" x14ac:dyDescent="0.2">
      <c r="A59" s="228" t="s">
        <v>214</v>
      </c>
      <c r="B59" s="228"/>
      <c r="C59" s="228"/>
      <c r="D59" s="228"/>
      <c r="E59" s="228"/>
      <c r="F59" s="228"/>
      <c r="G59" s="14">
        <v>52</v>
      </c>
      <c r="H59" s="120">
        <v>0</v>
      </c>
      <c r="I59" s="120">
        <v>0</v>
      </c>
      <c r="J59" s="120">
        <v>0</v>
      </c>
      <c r="K59" s="120">
        <v>0</v>
      </c>
    </row>
    <row r="60" spans="1:11" x14ac:dyDescent="0.2">
      <c r="A60" s="223" t="s">
        <v>411</v>
      </c>
      <c r="B60" s="224"/>
      <c r="C60" s="224"/>
      <c r="D60" s="224"/>
      <c r="E60" s="224"/>
      <c r="F60" s="224"/>
      <c r="G60" s="15">
        <v>53</v>
      </c>
      <c r="H60" s="107">
        <f>H8+H37+H56+H57</f>
        <v>241197526</v>
      </c>
      <c r="I60" s="107">
        <f t="shared" ref="I60:K60" si="0">I8+I37+I56+I57</f>
        <v>86457317</v>
      </c>
      <c r="J60" s="107">
        <f t="shared" si="0"/>
        <v>290276603</v>
      </c>
      <c r="K60" s="107">
        <f t="shared" si="0"/>
        <v>102226930</v>
      </c>
    </row>
    <row r="61" spans="1:11" x14ac:dyDescent="0.2">
      <c r="A61" s="223" t="s">
        <v>412</v>
      </c>
      <c r="B61" s="224"/>
      <c r="C61" s="224"/>
      <c r="D61" s="224"/>
      <c r="E61" s="224"/>
      <c r="F61" s="224"/>
      <c r="G61" s="15">
        <v>54</v>
      </c>
      <c r="H61" s="107">
        <f>H14+H48+H58+H59</f>
        <v>234796571</v>
      </c>
      <c r="I61" s="107">
        <f t="shared" ref="I61:K61" si="1">I14+I48+I58+I59</f>
        <v>84226533</v>
      </c>
      <c r="J61" s="107">
        <f t="shared" si="1"/>
        <v>281896688</v>
      </c>
      <c r="K61" s="107">
        <f t="shared" si="1"/>
        <v>99227606</v>
      </c>
    </row>
    <row r="62" spans="1:11" x14ac:dyDescent="0.2">
      <c r="A62" s="223" t="s">
        <v>413</v>
      </c>
      <c r="B62" s="224"/>
      <c r="C62" s="224"/>
      <c r="D62" s="224"/>
      <c r="E62" s="224"/>
      <c r="F62" s="224"/>
      <c r="G62" s="15">
        <v>55</v>
      </c>
      <c r="H62" s="107">
        <f>H60-H61</f>
        <v>6400955</v>
      </c>
      <c r="I62" s="107">
        <f t="shared" ref="I62:K62" si="2">I60-I61</f>
        <v>2230784</v>
      </c>
      <c r="J62" s="107">
        <f t="shared" si="2"/>
        <v>8379915</v>
      </c>
      <c r="K62" s="107">
        <f t="shared" si="2"/>
        <v>2999324</v>
      </c>
    </row>
    <row r="63" spans="1:11" x14ac:dyDescent="0.2">
      <c r="A63" s="222" t="s">
        <v>415</v>
      </c>
      <c r="B63" s="222"/>
      <c r="C63" s="222"/>
      <c r="D63" s="222"/>
      <c r="E63" s="222"/>
      <c r="F63" s="222"/>
      <c r="G63" s="15">
        <v>56</v>
      </c>
      <c r="H63" s="107">
        <f>+IF((H60-H61)&gt;0,(H60-H61),0)</f>
        <v>6400955</v>
      </c>
      <c r="I63" s="107">
        <f t="shared" ref="I63:K63" si="3">+IF((I60-I61)&gt;0,(I60-I61),0)</f>
        <v>2230784</v>
      </c>
      <c r="J63" s="107">
        <f t="shared" si="3"/>
        <v>8379915</v>
      </c>
      <c r="K63" s="107">
        <f t="shared" si="3"/>
        <v>2999324</v>
      </c>
    </row>
    <row r="64" spans="1:11" x14ac:dyDescent="0.2">
      <c r="A64" s="222" t="s">
        <v>414</v>
      </c>
      <c r="B64" s="222"/>
      <c r="C64" s="222"/>
      <c r="D64" s="222"/>
      <c r="E64" s="222"/>
      <c r="F64" s="222"/>
      <c r="G64" s="15">
        <v>57</v>
      </c>
      <c r="H64" s="107">
        <f>+IF((H60-H61)&lt;0,(H60-H61),0)</f>
        <v>0</v>
      </c>
      <c r="I64" s="107">
        <f t="shared" ref="I64:K64" si="4">+IF((I60-I61)&lt;0,(I60-I61),0)</f>
        <v>0</v>
      </c>
      <c r="J64" s="107">
        <f t="shared" si="4"/>
        <v>0</v>
      </c>
      <c r="K64" s="107">
        <f t="shared" si="4"/>
        <v>0</v>
      </c>
    </row>
    <row r="65" spans="1:11" x14ac:dyDescent="0.2">
      <c r="A65" s="228" t="s">
        <v>215</v>
      </c>
      <c r="B65" s="228"/>
      <c r="C65" s="228"/>
      <c r="D65" s="228"/>
      <c r="E65" s="228"/>
      <c r="F65" s="228"/>
      <c r="G65" s="14">
        <v>58</v>
      </c>
      <c r="H65" s="120">
        <v>1145596</v>
      </c>
      <c r="I65" s="120">
        <v>455068</v>
      </c>
      <c r="J65" s="120">
        <v>1242864</v>
      </c>
      <c r="K65" s="120">
        <v>415967</v>
      </c>
    </row>
    <row r="66" spans="1:11" x14ac:dyDescent="0.2">
      <c r="A66" s="223" t="s">
        <v>416</v>
      </c>
      <c r="B66" s="224"/>
      <c r="C66" s="224"/>
      <c r="D66" s="224"/>
      <c r="E66" s="224"/>
      <c r="F66" s="224"/>
      <c r="G66" s="15">
        <v>59</v>
      </c>
      <c r="H66" s="107">
        <f>H62-H65</f>
        <v>5255359</v>
      </c>
      <c r="I66" s="107">
        <f t="shared" ref="I66:K66" si="5">I62-I65</f>
        <v>1775716</v>
      </c>
      <c r="J66" s="107">
        <f t="shared" si="5"/>
        <v>7137051</v>
      </c>
      <c r="K66" s="107">
        <f t="shared" si="5"/>
        <v>2583357</v>
      </c>
    </row>
    <row r="67" spans="1:11" x14ac:dyDescent="0.2">
      <c r="A67" s="222" t="s">
        <v>417</v>
      </c>
      <c r="B67" s="222"/>
      <c r="C67" s="222"/>
      <c r="D67" s="222"/>
      <c r="E67" s="222"/>
      <c r="F67" s="222"/>
      <c r="G67" s="15">
        <v>60</v>
      </c>
      <c r="H67" s="107">
        <f>+IF((H62-H65)&gt;0,(H62-H65),0)</f>
        <v>5255359</v>
      </c>
      <c r="I67" s="107">
        <f t="shared" ref="I67:K67" si="6">+IF((I62-I65)&gt;0,(I62-I65),0)</f>
        <v>1775716</v>
      </c>
      <c r="J67" s="107">
        <f t="shared" si="6"/>
        <v>7137051</v>
      </c>
      <c r="K67" s="107">
        <f t="shared" si="6"/>
        <v>2583357</v>
      </c>
    </row>
    <row r="68" spans="1:11" x14ac:dyDescent="0.2">
      <c r="A68" s="222" t="s">
        <v>418</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197" t="s">
        <v>216</v>
      </c>
      <c r="B69" s="197"/>
      <c r="C69" s="197"/>
      <c r="D69" s="197"/>
      <c r="E69" s="197"/>
      <c r="F69" s="197"/>
      <c r="G69" s="220"/>
      <c r="H69" s="220"/>
      <c r="I69" s="220"/>
      <c r="J69" s="221"/>
      <c r="K69" s="221"/>
    </row>
    <row r="70" spans="1:11" ht="22.15" customHeight="1" x14ac:dyDescent="0.2">
      <c r="A70" s="223" t="s">
        <v>419</v>
      </c>
      <c r="B70" s="224"/>
      <c r="C70" s="224"/>
      <c r="D70" s="224"/>
      <c r="E70" s="224"/>
      <c r="F70" s="224"/>
      <c r="G70" s="15">
        <v>62</v>
      </c>
      <c r="H70" s="107">
        <f>H71-H72</f>
        <v>0</v>
      </c>
      <c r="I70" s="107">
        <f>I71-I72</f>
        <v>0</v>
      </c>
      <c r="J70" s="107">
        <f>J71-J72</f>
        <v>0</v>
      </c>
      <c r="K70" s="107">
        <f>K71-K72</f>
        <v>0</v>
      </c>
    </row>
    <row r="71" spans="1:11" x14ac:dyDescent="0.2">
      <c r="A71" s="219" t="s">
        <v>217</v>
      </c>
      <c r="B71" s="219"/>
      <c r="C71" s="219"/>
      <c r="D71" s="219"/>
      <c r="E71" s="219"/>
      <c r="F71" s="219"/>
      <c r="G71" s="14">
        <v>63</v>
      </c>
      <c r="H71" s="120">
        <v>0</v>
      </c>
      <c r="I71" s="120">
        <v>0</v>
      </c>
      <c r="J71" s="120">
        <v>0</v>
      </c>
      <c r="K71" s="120">
        <v>0</v>
      </c>
    </row>
    <row r="72" spans="1:11" x14ac:dyDescent="0.2">
      <c r="A72" s="219" t="s">
        <v>218</v>
      </c>
      <c r="B72" s="219"/>
      <c r="C72" s="219"/>
      <c r="D72" s="219"/>
      <c r="E72" s="219"/>
      <c r="F72" s="219"/>
      <c r="G72" s="14">
        <v>64</v>
      </c>
      <c r="H72" s="120">
        <v>0</v>
      </c>
      <c r="I72" s="120">
        <v>0</v>
      </c>
      <c r="J72" s="120">
        <v>0</v>
      </c>
      <c r="K72" s="120">
        <v>0</v>
      </c>
    </row>
    <row r="73" spans="1:11" x14ac:dyDescent="0.2">
      <c r="A73" s="228" t="s">
        <v>219</v>
      </c>
      <c r="B73" s="228"/>
      <c r="C73" s="228"/>
      <c r="D73" s="228"/>
      <c r="E73" s="228"/>
      <c r="F73" s="228"/>
      <c r="G73" s="14">
        <v>65</v>
      </c>
      <c r="H73" s="120">
        <v>0</v>
      </c>
      <c r="I73" s="120">
        <v>0</v>
      </c>
      <c r="J73" s="120">
        <v>0</v>
      </c>
      <c r="K73" s="120">
        <v>0</v>
      </c>
    </row>
    <row r="74" spans="1:11" x14ac:dyDescent="0.2">
      <c r="A74" s="222" t="s">
        <v>420</v>
      </c>
      <c r="B74" s="222"/>
      <c r="C74" s="222"/>
      <c r="D74" s="222"/>
      <c r="E74" s="222"/>
      <c r="F74" s="222"/>
      <c r="G74" s="15">
        <v>66</v>
      </c>
      <c r="H74" s="121">
        <v>0</v>
      </c>
      <c r="I74" s="121">
        <v>0</v>
      </c>
      <c r="J74" s="121">
        <v>0</v>
      </c>
      <c r="K74" s="121">
        <v>0</v>
      </c>
    </row>
    <row r="75" spans="1:11" x14ac:dyDescent="0.2">
      <c r="A75" s="222" t="s">
        <v>421</v>
      </c>
      <c r="B75" s="222"/>
      <c r="C75" s="222"/>
      <c r="D75" s="222"/>
      <c r="E75" s="222"/>
      <c r="F75" s="222"/>
      <c r="G75" s="15">
        <v>67</v>
      </c>
      <c r="H75" s="121">
        <v>0</v>
      </c>
      <c r="I75" s="121">
        <v>0</v>
      </c>
      <c r="J75" s="121">
        <v>0</v>
      </c>
      <c r="K75" s="121">
        <v>0</v>
      </c>
    </row>
    <row r="76" spans="1:11" x14ac:dyDescent="0.2">
      <c r="A76" s="197" t="s">
        <v>220</v>
      </c>
      <c r="B76" s="197"/>
      <c r="C76" s="197"/>
      <c r="D76" s="197"/>
      <c r="E76" s="197"/>
      <c r="F76" s="197"/>
      <c r="G76" s="220"/>
      <c r="H76" s="220"/>
      <c r="I76" s="220"/>
      <c r="J76" s="221"/>
      <c r="K76" s="221"/>
    </row>
    <row r="77" spans="1:11" x14ac:dyDescent="0.2">
      <c r="A77" s="223" t="s">
        <v>422</v>
      </c>
      <c r="B77" s="224"/>
      <c r="C77" s="224"/>
      <c r="D77" s="224"/>
      <c r="E77" s="224"/>
      <c r="F77" s="224"/>
      <c r="G77" s="15">
        <v>68</v>
      </c>
      <c r="H77" s="121">
        <v>0</v>
      </c>
      <c r="I77" s="121">
        <v>0</v>
      </c>
      <c r="J77" s="121">
        <v>0</v>
      </c>
      <c r="K77" s="121">
        <v>0</v>
      </c>
    </row>
    <row r="78" spans="1:11" x14ac:dyDescent="0.2">
      <c r="A78" s="219" t="s">
        <v>423</v>
      </c>
      <c r="B78" s="219"/>
      <c r="C78" s="219"/>
      <c r="D78" s="219"/>
      <c r="E78" s="219"/>
      <c r="F78" s="219"/>
      <c r="G78" s="102">
        <v>69</v>
      </c>
      <c r="H78" s="120">
        <v>0</v>
      </c>
      <c r="I78" s="120">
        <v>0</v>
      </c>
      <c r="J78" s="120">
        <v>0</v>
      </c>
      <c r="K78" s="120">
        <v>0</v>
      </c>
    </row>
    <row r="79" spans="1:11" x14ac:dyDescent="0.2">
      <c r="A79" s="219" t="s">
        <v>424</v>
      </c>
      <c r="B79" s="219"/>
      <c r="C79" s="219"/>
      <c r="D79" s="219"/>
      <c r="E79" s="219"/>
      <c r="F79" s="219"/>
      <c r="G79" s="102">
        <v>70</v>
      </c>
      <c r="H79" s="120">
        <v>0</v>
      </c>
      <c r="I79" s="120">
        <v>0</v>
      </c>
      <c r="J79" s="120">
        <v>0</v>
      </c>
      <c r="K79" s="120">
        <v>0</v>
      </c>
    </row>
    <row r="80" spans="1:11" x14ac:dyDescent="0.2">
      <c r="A80" s="223" t="s">
        <v>425</v>
      </c>
      <c r="B80" s="224"/>
      <c r="C80" s="224"/>
      <c r="D80" s="224"/>
      <c r="E80" s="224"/>
      <c r="F80" s="224"/>
      <c r="G80" s="15">
        <v>71</v>
      </c>
      <c r="H80" s="121">
        <v>0</v>
      </c>
      <c r="I80" s="121">
        <v>0</v>
      </c>
      <c r="J80" s="121">
        <v>0</v>
      </c>
      <c r="K80" s="121">
        <v>0</v>
      </c>
    </row>
    <row r="81" spans="1:11" x14ac:dyDescent="0.2">
      <c r="A81" s="223" t="s">
        <v>426</v>
      </c>
      <c r="B81" s="224"/>
      <c r="C81" s="224"/>
      <c r="D81" s="224"/>
      <c r="E81" s="224"/>
      <c r="F81" s="224"/>
      <c r="G81" s="15">
        <v>72</v>
      </c>
      <c r="H81" s="121">
        <v>0</v>
      </c>
      <c r="I81" s="121">
        <v>0</v>
      </c>
      <c r="J81" s="121">
        <v>0</v>
      </c>
      <c r="K81" s="121">
        <v>0</v>
      </c>
    </row>
    <row r="82" spans="1:11" x14ac:dyDescent="0.2">
      <c r="A82" s="222" t="s">
        <v>427</v>
      </c>
      <c r="B82" s="222"/>
      <c r="C82" s="222"/>
      <c r="D82" s="222"/>
      <c r="E82" s="222"/>
      <c r="F82" s="222"/>
      <c r="G82" s="15">
        <v>73</v>
      </c>
      <c r="H82" s="121">
        <v>0</v>
      </c>
      <c r="I82" s="121">
        <v>0</v>
      </c>
      <c r="J82" s="121">
        <v>0</v>
      </c>
      <c r="K82" s="121">
        <v>0</v>
      </c>
    </row>
    <row r="83" spans="1:11" x14ac:dyDescent="0.2">
      <c r="A83" s="222" t="s">
        <v>428</v>
      </c>
      <c r="B83" s="222"/>
      <c r="C83" s="222"/>
      <c r="D83" s="222"/>
      <c r="E83" s="222"/>
      <c r="F83" s="222"/>
      <c r="G83" s="15">
        <v>74</v>
      </c>
      <c r="H83" s="121">
        <v>0</v>
      </c>
      <c r="I83" s="121">
        <v>0</v>
      </c>
      <c r="J83" s="121">
        <v>0</v>
      </c>
      <c r="K83" s="121">
        <v>0</v>
      </c>
    </row>
    <row r="84" spans="1:11" x14ac:dyDescent="0.2">
      <c r="A84" s="197" t="s">
        <v>221</v>
      </c>
      <c r="B84" s="197"/>
      <c r="C84" s="197"/>
      <c r="D84" s="197"/>
      <c r="E84" s="197"/>
      <c r="F84" s="197"/>
      <c r="G84" s="220"/>
      <c r="H84" s="220"/>
      <c r="I84" s="220"/>
      <c r="J84" s="221"/>
      <c r="K84" s="221"/>
    </row>
    <row r="85" spans="1:11" x14ac:dyDescent="0.2">
      <c r="A85" s="213" t="s">
        <v>429</v>
      </c>
      <c r="B85" s="214"/>
      <c r="C85" s="214"/>
      <c r="D85" s="214"/>
      <c r="E85" s="214"/>
      <c r="F85" s="214"/>
      <c r="G85" s="15">
        <v>75</v>
      </c>
      <c r="H85" s="108">
        <f>H86+H87</f>
        <v>5255359</v>
      </c>
      <c r="I85" s="108">
        <f>I86+I87</f>
        <v>1775716</v>
      </c>
      <c r="J85" s="108">
        <f>J86+J87</f>
        <v>7137051</v>
      </c>
      <c r="K85" s="108">
        <f>K86+K87</f>
        <v>2583357</v>
      </c>
    </row>
    <row r="86" spans="1:11" x14ac:dyDescent="0.2">
      <c r="A86" s="215" t="s">
        <v>222</v>
      </c>
      <c r="B86" s="215"/>
      <c r="C86" s="215"/>
      <c r="D86" s="215"/>
      <c r="E86" s="215"/>
      <c r="F86" s="215"/>
      <c r="G86" s="14">
        <v>76</v>
      </c>
      <c r="H86" s="122">
        <v>5301040</v>
      </c>
      <c r="I86" s="122">
        <v>1779436</v>
      </c>
      <c r="J86" s="122">
        <v>7165627</v>
      </c>
      <c r="K86" s="122">
        <v>2590711</v>
      </c>
    </row>
    <row r="87" spans="1:11" x14ac:dyDescent="0.2">
      <c r="A87" s="215" t="s">
        <v>223</v>
      </c>
      <c r="B87" s="215"/>
      <c r="C87" s="215"/>
      <c r="D87" s="215"/>
      <c r="E87" s="215"/>
      <c r="F87" s="215"/>
      <c r="G87" s="14">
        <v>77</v>
      </c>
      <c r="H87" s="122">
        <v>-45681</v>
      </c>
      <c r="I87" s="122">
        <v>-3720</v>
      </c>
      <c r="J87" s="122">
        <v>-28576</v>
      </c>
      <c r="K87" s="122">
        <v>-7354</v>
      </c>
    </row>
    <row r="88" spans="1:11" x14ac:dyDescent="0.2">
      <c r="A88" s="226" t="s">
        <v>224</v>
      </c>
      <c r="B88" s="226"/>
      <c r="C88" s="226"/>
      <c r="D88" s="226"/>
      <c r="E88" s="226"/>
      <c r="F88" s="226"/>
      <c r="G88" s="227"/>
      <c r="H88" s="227"/>
      <c r="I88" s="227"/>
      <c r="J88" s="221"/>
      <c r="K88" s="221"/>
    </row>
    <row r="89" spans="1:11" x14ac:dyDescent="0.2">
      <c r="A89" s="193" t="s">
        <v>225</v>
      </c>
      <c r="B89" s="193"/>
      <c r="C89" s="193"/>
      <c r="D89" s="193"/>
      <c r="E89" s="193"/>
      <c r="F89" s="193"/>
      <c r="G89" s="14">
        <v>78</v>
      </c>
      <c r="H89" s="122">
        <v>5255359</v>
      </c>
      <c r="I89" s="122">
        <v>1775716</v>
      </c>
      <c r="J89" s="122">
        <v>7137051</v>
      </c>
      <c r="K89" s="122">
        <v>2583357</v>
      </c>
    </row>
    <row r="90" spans="1:11" ht="24" customHeight="1" x14ac:dyDescent="0.2">
      <c r="A90" s="194" t="s">
        <v>430</v>
      </c>
      <c r="B90" s="194"/>
      <c r="C90" s="194"/>
      <c r="D90" s="194"/>
      <c r="E90" s="194"/>
      <c r="F90" s="194"/>
      <c r="G90" s="15">
        <v>79</v>
      </c>
      <c r="H90" s="108">
        <f>H91+H98</f>
        <v>0</v>
      </c>
      <c r="I90" s="108">
        <f t="shared" ref="I90:K90" si="8">I91+I98</f>
        <v>0</v>
      </c>
      <c r="J90" s="108">
        <f t="shared" si="8"/>
        <v>28532</v>
      </c>
      <c r="K90" s="108">
        <f t="shared" si="8"/>
        <v>-22220</v>
      </c>
    </row>
    <row r="91" spans="1:11" ht="24" customHeight="1" x14ac:dyDescent="0.2">
      <c r="A91" s="194" t="s">
        <v>431</v>
      </c>
      <c r="B91" s="194"/>
      <c r="C91" s="194"/>
      <c r="D91" s="194"/>
      <c r="E91" s="194"/>
      <c r="F91" s="194"/>
      <c r="G91" s="15">
        <v>80</v>
      </c>
      <c r="H91" s="108">
        <f>SUM(H92:H96)</f>
        <v>0</v>
      </c>
      <c r="I91" s="108">
        <f>SUM(I92:I96)</f>
        <v>0</v>
      </c>
      <c r="J91" s="108">
        <f>SUM(J92:J96)</f>
        <v>0</v>
      </c>
      <c r="K91" s="108">
        <f>SUM(K92:K96)</f>
        <v>0</v>
      </c>
    </row>
    <row r="92" spans="1:11" ht="24.75" customHeight="1" x14ac:dyDescent="0.2">
      <c r="A92" s="216" t="s">
        <v>432</v>
      </c>
      <c r="B92" s="217"/>
      <c r="C92" s="217"/>
      <c r="D92" s="217"/>
      <c r="E92" s="217"/>
      <c r="F92" s="218"/>
      <c r="G92" s="14">
        <v>81</v>
      </c>
      <c r="H92" s="122">
        <v>0</v>
      </c>
      <c r="I92" s="122">
        <v>0</v>
      </c>
      <c r="J92" s="122">
        <v>0</v>
      </c>
      <c r="K92" s="122">
        <v>0</v>
      </c>
    </row>
    <row r="93" spans="1:11" ht="22.15" customHeight="1" x14ac:dyDescent="0.2">
      <c r="A93" s="219" t="s">
        <v>433</v>
      </c>
      <c r="B93" s="219"/>
      <c r="C93" s="219"/>
      <c r="D93" s="219"/>
      <c r="E93" s="219"/>
      <c r="F93" s="219"/>
      <c r="G93" s="14">
        <v>82</v>
      </c>
      <c r="H93" s="122">
        <v>0</v>
      </c>
      <c r="I93" s="122">
        <v>0</v>
      </c>
      <c r="J93" s="122">
        <v>0</v>
      </c>
      <c r="K93" s="122">
        <v>0</v>
      </c>
    </row>
    <row r="94" spans="1:11" ht="22.15" customHeight="1" x14ac:dyDescent="0.2">
      <c r="A94" s="219" t="s">
        <v>434</v>
      </c>
      <c r="B94" s="219"/>
      <c r="C94" s="219"/>
      <c r="D94" s="219"/>
      <c r="E94" s="219"/>
      <c r="F94" s="219"/>
      <c r="G94" s="14">
        <v>83</v>
      </c>
      <c r="H94" s="122">
        <v>0</v>
      </c>
      <c r="I94" s="122">
        <v>0</v>
      </c>
      <c r="J94" s="122">
        <v>0</v>
      </c>
      <c r="K94" s="122">
        <v>0</v>
      </c>
    </row>
    <row r="95" spans="1:11" ht="22.15" customHeight="1" x14ac:dyDescent="0.2">
      <c r="A95" s="219" t="s">
        <v>435</v>
      </c>
      <c r="B95" s="219"/>
      <c r="C95" s="219"/>
      <c r="D95" s="219"/>
      <c r="E95" s="219"/>
      <c r="F95" s="219"/>
      <c r="G95" s="14">
        <v>84</v>
      </c>
      <c r="H95" s="122">
        <v>0</v>
      </c>
      <c r="I95" s="122">
        <v>0</v>
      </c>
      <c r="J95" s="122">
        <v>0</v>
      </c>
      <c r="K95" s="122">
        <v>0</v>
      </c>
    </row>
    <row r="96" spans="1:11" ht="22.15" customHeight="1" x14ac:dyDescent="0.2">
      <c r="A96" s="219" t="s">
        <v>436</v>
      </c>
      <c r="B96" s="219"/>
      <c r="C96" s="219"/>
      <c r="D96" s="219"/>
      <c r="E96" s="219"/>
      <c r="F96" s="219"/>
      <c r="G96" s="14">
        <v>85</v>
      </c>
      <c r="H96" s="122">
        <v>0</v>
      </c>
      <c r="I96" s="122">
        <v>0</v>
      </c>
      <c r="J96" s="122">
        <v>0</v>
      </c>
      <c r="K96" s="122">
        <v>0</v>
      </c>
    </row>
    <row r="97" spans="1:11" ht="22.15" customHeight="1" x14ac:dyDescent="0.2">
      <c r="A97" s="219" t="s">
        <v>437</v>
      </c>
      <c r="B97" s="219"/>
      <c r="C97" s="219"/>
      <c r="D97" s="219"/>
      <c r="E97" s="219"/>
      <c r="F97" s="219"/>
      <c r="G97" s="14">
        <v>86</v>
      </c>
      <c r="H97" s="122">
        <v>0</v>
      </c>
      <c r="I97" s="122">
        <v>0</v>
      </c>
      <c r="J97" s="122">
        <v>0</v>
      </c>
      <c r="K97" s="122">
        <v>0</v>
      </c>
    </row>
    <row r="98" spans="1:11" ht="22.15" customHeight="1" x14ac:dyDescent="0.2">
      <c r="A98" s="222" t="s">
        <v>438</v>
      </c>
      <c r="B98" s="222"/>
      <c r="C98" s="222"/>
      <c r="D98" s="222"/>
      <c r="E98" s="222"/>
      <c r="F98" s="222"/>
      <c r="G98" s="15">
        <v>87</v>
      </c>
      <c r="H98" s="109">
        <f>SUM(H99:H106)</f>
        <v>0</v>
      </c>
      <c r="I98" s="109">
        <f>SUM(I99:I106)</f>
        <v>0</v>
      </c>
      <c r="J98" s="109">
        <f t="shared" ref="J98:K98" si="9">SUM(J99:J106)</f>
        <v>28532</v>
      </c>
      <c r="K98" s="109">
        <f t="shared" si="9"/>
        <v>-22220</v>
      </c>
    </row>
    <row r="99" spans="1:11" ht="14.25" customHeight="1" x14ac:dyDescent="0.2">
      <c r="A99" s="219" t="s">
        <v>439</v>
      </c>
      <c r="B99" s="219"/>
      <c r="C99" s="219"/>
      <c r="D99" s="219"/>
      <c r="E99" s="219"/>
      <c r="F99" s="219"/>
      <c r="G99" s="14">
        <v>88</v>
      </c>
      <c r="H99" s="122">
        <v>0</v>
      </c>
      <c r="I99" s="122">
        <v>0</v>
      </c>
      <c r="J99" s="122">
        <v>28532</v>
      </c>
      <c r="K99" s="122">
        <v>-22220</v>
      </c>
    </row>
    <row r="100" spans="1:11" ht="24" customHeight="1" x14ac:dyDescent="0.2">
      <c r="A100" s="219" t="s">
        <v>440</v>
      </c>
      <c r="B100" s="219"/>
      <c r="C100" s="219"/>
      <c r="D100" s="219"/>
      <c r="E100" s="219"/>
      <c r="F100" s="219"/>
      <c r="G100" s="14">
        <v>89</v>
      </c>
      <c r="H100" s="122">
        <v>0</v>
      </c>
      <c r="I100" s="122">
        <v>0</v>
      </c>
      <c r="J100" s="122">
        <v>0</v>
      </c>
      <c r="K100" s="122">
        <v>0</v>
      </c>
    </row>
    <row r="101" spans="1:11" x14ac:dyDescent="0.2">
      <c r="A101" s="219" t="s">
        <v>441</v>
      </c>
      <c r="B101" s="219"/>
      <c r="C101" s="219"/>
      <c r="D101" s="219"/>
      <c r="E101" s="219"/>
      <c r="F101" s="219"/>
      <c r="G101" s="14">
        <v>90</v>
      </c>
      <c r="H101" s="122">
        <v>0</v>
      </c>
      <c r="I101" s="122">
        <v>0</v>
      </c>
      <c r="J101" s="122">
        <v>0</v>
      </c>
      <c r="K101" s="122">
        <v>0</v>
      </c>
    </row>
    <row r="102" spans="1:11" ht="27.75" customHeight="1" x14ac:dyDescent="0.2">
      <c r="A102" s="192" t="s">
        <v>442</v>
      </c>
      <c r="B102" s="192"/>
      <c r="C102" s="192"/>
      <c r="D102" s="192"/>
      <c r="E102" s="192"/>
      <c r="F102" s="192"/>
      <c r="G102" s="14">
        <v>91</v>
      </c>
      <c r="H102" s="122">
        <v>0</v>
      </c>
      <c r="I102" s="122">
        <v>0</v>
      </c>
      <c r="J102" s="122">
        <v>0</v>
      </c>
      <c r="K102" s="122">
        <v>0</v>
      </c>
    </row>
    <row r="103" spans="1:11" ht="27.75" customHeight="1" x14ac:dyDescent="0.2">
      <c r="A103" s="192" t="s">
        <v>443</v>
      </c>
      <c r="B103" s="192"/>
      <c r="C103" s="192"/>
      <c r="D103" s="192"/>
      <c r="E103" s="192"/>
      <c r="F103" s="192"/>
      <c r="G103" s="14">
        <v>92</v>
      </c>
      <c r="H103" s="122">
        <v>0</v>
      </c>
      <c r="I103" s="122">
        <v>0</v>
      </c>
      <c r="J103" s="122">
        <v>0</v>
      </c>
      <c r="K103" s="122">
        <v>0</v>
      </c>
    </row>
    <row r="104" spans="1:11" ht="14.25" customHeight="1" x14ac:dyDescent="0.2">
      <c r="A104" s="192" t="s">
        <v>444</v>
      </c>
      <c r="B104" s="192"/>
      <c r="C104" s="192"/>
      <c r="D104" s="192"/>
      <c r="E104" s="192"/>
      <c r="F104" s="192"/>
      <c r="G104" s="14">
        <v>93</v>
      </c>
      <c r="H104" s="122">
        <v>0</v>
      </c>
      <c r="I104" s="122">
        <v>0</v>
      </c>
      <c r="J104" s="122">
        <v>0</v>
      </c>
      <c r="K104" s="122">
        <v>0</v>
      </c>
    </row>
    <row r="105" spans="1:11" ht="15.75" customHeight="1" x14ac:dyDescent="0.2">
      <c r="A105" s="192" t="s">
        <v>445</v>
      </c>
      <c r="B105" s="192"/>
      <c r="C105" s="192"/>
      <c r="D105" s="192"/>
      <c r="E105" s="192"/>
      <c r="F105" s="192"/>
      <c r="G105" s="14">
        <v>94</v>
      </c>
      <c r="H105" s="122">
        <v>0</v>
      </c>
      <c r="I105" s="122">
        <v>0</v>
      </c>
      <c r="J105" s="122">
        <v>0</v>
      </c>
      <c r="K105" s="122">
        <v>0</v>
      </c>
    </row>
    <row r="106" spans="1:11" ht="17.25" customHeight="1" x14ac:dyDescent="0.2">
      <c r="A106" s="192" t="s">
        <v>446</v>
      </c>
      <c r="B106" s="192"/>
      <c r="C106" s="192"/>
      <c r="D106" s="192"/>
      <c r="E106" s="192"/>
      <c r="F106" s="192"/>
      <c r="G106" s="14">
        <v>95</v>
      </c>
      <c r="H106" s="122">
        <v>0</v>
      </c>
      <c r="I106" s="122">
        <v>0</v>
      </c>
      <c r="J106" s="122">
        <v>0</v>
      </c>
      <c r="K106" s="122">
        <v>0</v>
      </c>
    </row>
    <row r="107" spans="1:11" ht="27.75" customHeight="1" x14ac:dyDescent="0.2">
      <c r="A107" s="192" t="s">
        <v>447</v>
      </c>
      <c r="B107" s="192"/>
      <c r="C107" s="192"/>
      <c r="D107" s="192"/>
      <c r="E107" s="192"/>
      <c r="F107" s="192"/>
      <c r="G107" s="14">
        <v>96</v>
      </c>
      <c r="H107" s="122">
        <v>0</v>
      </c>
      <c r="I107" s="122">
        <v>0</v>
      </c>
      <c r="J107" s="122">
        <v>0</v>
      </c>
      <c r="K107" s="122">
        <v>0</v>
      </c>
    </row>
    <row r="108" spans="1:11" ht="22.9" customHeight="1" x14ac:dyDescent="0.2">
      <c r="A108" s="194" t="s">
        <v>448</v>
      </c>
      <c r="B108" s="194"/>
      <c r="C108" s="194"/>
      <c r="D108" s="194"/>
      <c r="E108" s="194"/>
      <c r="F108" s="194"/>
      <c r="G108" s="15">
        <v>97</v>
      </c>
      <c r="H108" s="108">
        <f>H91+H98-H107-H97</f>
        <v>0</v>
      </c>
      <c r="I108" s="108">
        <f>I91+I98-I107-I97</f>
        <v>0</v>
      </c>
      <c r="J108" s="108">
        <f t="shared" ref="J108:K108" si="10">J91+J98-J107-J97</f>
        <v>28532</v>
      </c>
      <c r="K108" s="108">
        <f t="shared" si="10"/>
        <v>-22220</v>
      </c>
    </row>
    <row r="109" spans="1:11" ht="22.9" customHeight="1" x14ac:dyDescent="0.2">
      <c r="A109" s="194" t="s">
        <v>449</v>
      </c>
      <c r="B109" s="194"/>
      <c r="C109" s="194"/>
      <c r="D109" s="194"/>
      <c r="E109" s="194"/>
      <c r="F109" s="194"/>
      <c r="G109" s="15">
        <v>98</v>
      </c>
      <c r="H109" s="108">
        <f>H89+H108</f>
        <v>5255359</v>
      </c>
      <c r="I109" s="108">
        <f>I89+I108</f>
        <v>1775716</v>
      </c>
      <c r="J109" s="108">
        <f t="shared" ref="J109:K109" si="11">J89+J108</f>
        <v>7165583</v>
      </c>
      <c r="K109" s="108">
        <f t="shared" si="11"/>
        <v>2561137</v>
      </c>
    </row>
    <row r="110" spans="1:11" x14ac:dyDescent="0.2">
      <c r="A110" s="197" t="s">
        <v>226</v>
      </c>
      <c r="B110" s="197"/>
      <c r="C110" s="197"/>
      <c r="D110" s="197"/>
      <c r="E110" s="197"/>
      <c r="F110" s="197"/>
      <c r="G110" s="220"/>
      <c r="H110" s="220"/>
      <c r="I110" s="220"/>
      <c r="J110" s="221"/>
      <c r="K110" s="221"/>
    </row>
    <row r="111" spans="1:11" ht="27" customHeight="1" x14ac:dyDescent="0.2">
      <c r="A111" s="213" t="s">
        <v>450</v>
      </c>
      <c r="B111" s="214"/>
      <c r="C111" s="214"/>
      <c r="D111" s="214"/>
      <c r="E111" s="214"/>
      <c r="F111" s="214"/>
      <c r="G111" s="15">
        <v>99</v>
      </c>
      <c r="H111" s="108">
        <f>H112+H113</f>
        <v>5255359</v>
      </c>
      <c r="I111" s="108">
        <f>I112+I113</f>
        <v>1775716</v>
      </c>
      <c r="J111" s="108">
        <f>J112+J113</f>
        <v>7165583</v>
      </c>
      <c r="K111" s="108">
        <f>K112+K113</f>
        <v>2561137</v>
      </c>
    </row>
    <row r="112" spans="1:11" x14ac:dyDescent="0.2">
      <c r="A112" s="215" t="s">
        <v>227</v>
      </c>
      <c r="B112" s="215"/>
      <c r="C112" s="215"/>
      <c r="D112" s="215"/>
      <c r="E112" s="215"/>
      <c r="F112" s="215"/>
      <c r="G112" s="14">
        <v>100</v>
      </c>
      <c r="H112" s="122">
        <v>5301040</v>
      </c>
      <c r="I112" s="122">
        <v>1779436</v>
      </c>
      <c r="J112" s="122">
        <v>7194159</v>
      </c>
      <c r="K112" s="122">
        <v>2568491</v>
      </c>
    </row>
    <row r="113" spans="1:11" x14ac:dyDescent="0.2">
      <c r="A113" s="215" t="s">
        <v>228</v>
      </c>
      <c r="B113" s="215"/>
      <c r="C113" s="215"/>
      <c r="D113" s="215"/>
      <c r="E113" s="215"/>
      <c r="F113" s="215"/>
      <c r="G113" s="14">
        <v>101</v>
      </c>
      <c r="H113" s="122">
        <v>-45681</v>
      </c>
      <c r="I113" s="122">
        <v>-3720</v>
      </c>
      <c r="J113" s="122">
        <v>-28576</v>
      </c>
      <c r="K113" s="122">
        <v>-7354</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0" zoomScaleNormal="100" zoomScaleSheetLayoutView="90" workbookViewId="0">
      <selection activeCell="H55" sqref="H55"/>
    </sheetView>
  </sheetViews>
  <sheetFormatPr defaultColWidth="9.140625" defaultRowHeight="12.75" x14ac:dyDescent="0.2"/>
  <cols>
    <col min="1" max="7" width="9.140625" style="19"/>
    <col min="8" max="9" width="15.140625" style="41" customWidth="1"/>
    <col min="10" max="16384" width="9.140625" style="19"/>
  </cols>
  <sheetData>
    <row r="1" spans="1:9" x14ac:dyDescent="0.2">
      <c r="A1" s="230" t="s">
        <v>229</v>
      </c>
      <c r="B1" s="268"/>
      <c r="C1" s="268"/>
      <c r="D1" s="268"/>
      <c r="E1" s="268"/>
      <c r="F1" s="268"/>
      <c r="G1" s="268"/>
      <c r="H1" s="268"/>
      <c r="I1" s="268"/>
    </row>
    <row r="2" spans="1:9" x14ac:dyDescent="0.2">
      <c r="A2" s="229" t="s">
        <v>535</v>
      </c>
      <c r="B2" s="202"/>
      <c r="C2" s="202"/>
      <c r="D2" s="202"/>
      <c r="E2" s="202"/>
      <c r="F2" s="202"/>
      <c r="G2" s="202"/>
      <c r="H2" s="202"/>
      <c r="I2" s="202"/>
    </row>
    <row r="3" spans="1:9" x14ac:dyDescent="0.2">
      <c r="A3" s="270" t="s">
        <v>501</v>
      </c>
      <c r="B3" s="271"/>
      <c r="C3" s="271"/>
      <c r="D3" s="271"/>
      <c r="E3" s="271"/>
      <c r="F3" s="271"/>
      <c r="G3" s="271"/>
      <c r="H3" s="271"/>
      <c r="I3" s="271"/>
    </row>
    <row r="4" spans="1:9" x14ac:dyDescent="0.2">
      <c r="A4" s="269" t="s">
        <v>533</v>
      </c>
      <c r="B4" s="206"/>
      <c r="C4" s="206"/>
      <c r="D4" s="206"/>
      <c r="E4" s="206"/>
      <c r="F4" s="206"/>
      <c r="G4" s="206"/>
      <c r="H4" s="206"/>
      <c r="I4" s="207"/>
    </row>
    <row r="5" spans="1:9" ht="24" thickBot="1" x14ac:dyDescent="0.25">
      <c r="A5" s="272" t="s">
        <v>230</v>
      </c>
      <c r="B5" s="273"/>
      <c r="C5" s="273"/>
      <c r="D5" s="273"/>
      <c r="E5" s="273"/>
      <c r="F5" s="274"/>
      <c r="G5" s="20" t="s">
        <v>231</v>
      </c>
      <c r="H5" s="35" t="s">
        <v>232</v>
      </c>
      <c r="I5" s="35" t="s">
        <v>233</v>
      </c>
    </row>
    <row r="6" spans="1:9" x14ac:dyDescent="0.2">
      <c r="A6" s="275">
        <v>1</v>
      </c>
      <c r="B6" s="276"/>
      <c r="C6" s="276"/>
      <c r="D6" s="276"/>
      <c r="E6" s="276"/>
      <c r="F6" s="277"/>
      <c r="G6" s="21">
        <v>2</v>
      </c>
      <c r="H6" s="36" t="s">
        <v>234</v>
      </c>
      <c r="I6" s="36" t="s">
        <v>235</v>
      </c>
    </row>
    <row r="7" spans="1:9" x14ac:dyDescent="0.2">
      <c r="A7" s="247" t="s">
        <v>236</v>
      </c>
      <c r="B7" s="248"/>
      <c r="C7" s="248"/>
      <c r="D7" s="248"/>
      <c r="E7" s="248"/>
      <c r="F7" s="248"/>
      <c r="G7" s="248"/>
      <c r="H7" s="248"/>
      <c r="I7" s="249"/>
    </row>
    <row r="8" spans="1:9" ht="12.75" customHeight="1" x14ac:dyDescent="0.2">
      <c r="A8" s="250" t="s">
        <v>237</v>
      </c>
      <c r="B8" s="251"/>
      <c r="C8" s="251"/>
      <c r="D8" s="251"/>
      <c r="E8" s="251"/>
      <c r="F8" s="252"/>
      <c r="G8" s="22">
        <v>1</v>
      </c>
      <c r="H8" s="123">
        <v>6400955</v>
      </c>
      <c r="I8" s="123">
        <v>8379915</v>
      </c>
    </row>
    <row r="9" spans="1:9" ht="12.75" customHeight="1" x14ac:dyDescent="0.2">
      <c r="A9" s="265" t="s">
        <v>238</v>
      </c>
      <c r="B9" s="266"/>
      <c r="C9" s="266"/>
      <c r="D9" s="266"/>
      <c r="E9" s="266"/>
      <c r="F9" s="267"/>
      <c r="G9" s="23">
        <v>2</v>
      </c>
      <c r="H9" s="37">
        <f>H10+H11+H12+H13+H14+H15+H16+H17</f>
        <v>14421916</v>
      </c>
      <c r="I9" s="37">
        <f>I10+I11+I12+I13+I14+I15+I16+I17</f>
        <v>14238339</v>
      </c>
    </row>
    <row r="10" spans="1:9" ht="12.75" customHeight="1" x14ac:dyDescent="0.2">
      <c r="A10" s="262" t="s">
        <v>239</v>
      </c>
      <c r="B10" s="263"/>
      <c r="C10" s="263"/>
      <c r="D10" s="263"/>
      <c r="E10" s="263"/>
      <c r="F10" s="264"/>
      <c r="G10" s="24">
        <v>3</v>
      </c>
      <c r="H10" s="123">
        <v>9913848</v>
      </c>
      <c r="I10" s="123">
        <v>11037735</v>
      </c>
    </row>
    <row r="11" spans="1:9" ht="22.15" customHeight="1" x14ac:dyDescent="0.2">
      <c r="A11" s="262" t="s">
        <v>240</v>
      </c>
      <c r="B11" s="263"/>
      <c r="C11" s="263"/>
      <c r="D11" s="263"/>
      <c r="E11" s="263"/>
      <c r="F11" s="264"/>
      <c r="G11" s="24">
        <v>4</v>
      </c>
      <c r="H11" s="123">
        <v>-432740</v>
      </c>
      <c r="I11" s="123">
        <v>-1209447</v>
      </c>
    </row>
    <row r="12" spans="1:9" ht="23.45" customHeight="1" x14ac:dyDescent="0.2">
      <c r="A12" s="262" t="s">
        <v>241</v>
      </c>
      <c r="B12" s="263"/>
      <c r="C12" s="263"/>
      <c r="D12" s="263"/>
      <c r="E12" s="263"/>
      <c r="F12" s="264"/>
      <c r="G12" s="24">
        <v>5</v>
      </c>
      <c r="H12" s="123">
        <v>308740</v>
      </c>
      <c r="I12" s="123">
        <v>504237</v>
      </c>
    </row>
    <row r="13" spans="1:9" ht="12.75" customHeight="1" x14ac:dyDescent="0.2">
      <c r="A13" s="262" t="s">
        <v>242</v>
      </c>
      <c r="B13" s="263"/>
      <c r="C13" s="263"/>
      <c r="D13" s="263"/>
      <c r="E13" s="263"/>
      <c r="F13" s="264"/>
      <c r="G13" s="24">
        <v>6</v>
      </c>
      <c r="H13" s="123">
        <v>-21207</v>
      </c>
      <c r="I13" s="123">
        <v>-100358</v>
      </c>
    </row>
    <row r="14" spans="1:9" ht="12.75" customHeight="1" x14ac:dyDescent="0.2">
      <c r="A14" s="262" t="s">
        <v>243</v>
      </c>
      <c r="B14" s="263"/>
      <c r="C14" s="263"/>
      <c r="D14" s="263"/>
      <c r="E14" s="263"/>
      <c r="F14" s="264"/>
      <c r="G14" s="24">
        <v>7</v>
      </c>
      <c r="H14" s="123">
        <v>2656877</v>
      </c>
      <c r="I14" s="123">
        <v>3340843</v>
      </c>
    </row>
    <row r="15" spans="1:9" ht="12.75" customHeight="1" x14ac:dyDescent="0.2">
      <c r="A15" s="262" t="s">
        <v>244</v>
      </c>
      <c r="B15" s="263"/>
      <c r="C15" s="263"/>
      <c r="D15" s="263"/>
      <c r="E15" s="263"/>
      <c r="F15" s="264"/>
      <c r="G15" s="24">
        <v>8</v>
      </c>
      <c r="H15" s="123">
        <v>-181710</v>
      </c>
      <c r="I15" s="123">
        <v>0</v>
      </c>
    </row>
    <row r="16" spans="1:9" ht="12.75" customHeight="1" x14ac:dyDescent="0.2">
      <c r="A16" s="262" t="s">
        <v>245</v>
      </c>
      <c r="B16" s="263"/>
      <c r="C16" s="263"/>
      <c r="D16" s="263"/>
      <c r="E16" s="263"/>
      <c r="F16" s="264"/>
      <c r="G16" s="24">
        <v>9</v>
      </c>
      <c r="H16" s="123">
        <v>-58942</v>
      </c>
      <c r="I16" s="123">
        <v>26667</v>
      </c>
    </row>
    <row r="17" spans="1:9" ht="25.15" customHeight="1" x14ac:dyDescent="0.2">
      <c r="A17" s="262" t="s">
        <v>246</v>
      </c>
      <c r="B17" s="263"/>
      <c r="C17" s="263"/>
      <c r="D17" s="263"/>
      <c r="E17" s="263"/>
      <c r="F17" s="264"/>
      <c r="G17" s="24">
        <v>10</v>
      </c>
      <c r="H17" s="123">
        <v>2237050</v>
      </c>
      <c r="I17" s="123">
        <v>638662</v>
      </c>
    </row>
    <row r="18" spans="1:9" ht="28.15" customHeight="1" x14ac:dyDescent="0.2">
      <c r="A18" s="241" t="s">
        <v>247</v>
      </c>
      <c r="B18" s="242"/>
      <c r="C18" s="242"/>
      <c r="D18" s="242"/>
      <c r="E18" s="242"/>
      <c r="F18" s="243"/>
      <c r="G18" s="23">
        <v>11</v>
      </c>
      <c r="H18" s="37">
        <f>H8+H9</f>
        <v>20822871</v>
      </c>
      <c r="I18" s="37">
        <f>I8+I9</f>
        <v>22618254</v>
      </c>
    </row>
    <row r="19" spans="1:9" ht="12.75" customHeight="1" x14ac:dyDescent="0.2">
      <c r="A19" s="265" t="s">
        <v>248</v>
      </c>
      <c r="B19" s="266"/>
      <c r="C19" s="266"/>
      <c r="D19" s="266"/>
      <c r="E19" s="266"/>
      <c r="F19" s="267"/>
      <c r="G19" s="23">
        <v>12</v>
      </c>
      <c r="H19" s="37">
        <f>H20+H21+H22+H23</f>
        <v>-15831000</v>
      </c>
      <c r="I19" s="37">
        <f>I20+I21+I22+I23</f>
        <v>-13060000</v>
      </c>
    </row>
    <row r="20" spans="1:9" ht="12.75" customHeight="1" x14ac:dyDescent="0.2">
      <c r="A20" s="262" t="s">
        <v>249</v>
      </c>
      <c r="B20" s="263"/>
      <c r="C20" s="263"/>
      <c r="D20" s="263"/>
      <c r="E20" s="263"/>
      <c r="F20" s="264"/>
      <c r="G20" s="24">
        <v>13</v>
      </c>
      <c r="H20" s="123">
        <v>15123000</v>
      </c>
      <c r="I20" s="123">
        <v>764000</v>
      </c>
    </row>
    <row r="21" spans="1:9" ht="12.75" customHeight="1" x14ac:dyDescent="0.2">
      <c r="A21" s="262" t="s">
        <v>250</v>
      </c>
      <c r="B21" s="263"/>
      <c r="C21" s="263"/>
      <c r="D21" s="263"/>
      <c r="E21" s="263"/>
      <c r="F21" s="264"/>
      <c r="G21" s="24">
        <v>14</v>
      </c>
      <c r="H21" s="123">
        <v>-6566000</v>
      </c>
      <c r="I21" s="123">
        <v>-3971000</v>
      </c>
    </row>
    <row r="22" spans="1:9" ht="12.75" customHeight="1" x14ac:dyDescent="0.2">
      <c r="A22" s="262" t="s">
        <v>251</v>
      </c>
      <c r="B22" s="263"/>
      <c r="C22" s="263"/>
      <c r="D22" s="263"/>
      <c r="E22" s="263"/>
      <c r="F22" s="264"/>
      <c r="G22" s="24">
        <v>15</v>
      </c>
      <c r="H22" s="123">
        <v>-24388000</v>
      </c>
      <c r="I22" s="123">
        <v>-9853000</v>
      </c>
    </row>
    <row r="23" spans="1:9" ht="12.75" customHeight="1" x14ac:dyDescent="0.2">
      <c r="A23" s="262" t="s">
        <v>252</v>
      </c>
      <c r="B23" s="263"/>
      <c r="C23" s="263"/>
      <c r="D23" s="263"/>
      <c r="E23" s="263"/>
      <c r="F23" s="264"/>
      <c r="G23" s="24">
        <v>16</v>
      </c>
      <c r="H23" s="123">
        <v>0</v>
      </c>
      <c r="I23" s="123">
        <v>0</v>
      </c>
    </row>
    <row r="24" spans="1:9" ht="12.75" customHeight="1" x14ac:dyDescent="0.2">
      <c r="A24" s="241" t="s">
        <v>253</v>
      </c>
      <c r="B24" s="242"/>
      <c r="C24" s="242"/>
      <c r="D24" s="242"/>
      <c r="E24" s="242"/>
      <c r="F24" s="243"/>
      <c r="G24" s="23">
        <v>17</v>
      </c>
      <c r="H24" s="37">
        <f>H18+H19</f>
        <v>4991871</v>
      </c>
      <c r="I24" s="37">
        <f>I18+I19</f>
        <v>9558254</v>
      </c>
    </row>
    <row r="25" spans="1:9" ht="12.75" customHeight="1" x14ac:dyDescent="0.2">
      <c r="A25" s="253" t="s">
        <v>254</v>
      </c>
      <c r="B25" s="254"/>
      <c r="C25" s="254"/>
      <c r="D25" s="254"/>
      <c r="E25" s="254"/>
      <c r="F25" s="255"/>
      <c r="G25" s="24">
        <v>18</v>
      </c>
      <c r="H25" s="123">
        <v>-2059000</v>
      </c>
      <c r="I25" s="123">
        <v>-2400859</v>
      </c>
    </row>
    <row r="26" spans="1:9" ht="12.75" customHeight="1" x14ac:dyDescent="0.2">
      <c r="A26" s="253" t="s">
        <v>255</v>
      </c>
      <c r="B26" s="254"/>
      <c r="C26" s="254"/>
      <c r="D26" s="254"/>
      <c r="E26" s="254"/>
      <c r="F26" s="255"/>
      <c r="G26" s="24">
        <v>19</v>
      </c>
      <c r="H26" s="123">
        <v>-2606000</v>
      </c>
      <c r="I26" s="123">
        <v>-936000</v>
      </c>
    </row>
    <row r="27" spans="1:9" ht="25.9" customHeight="1" x14ac:dyDescent="0.2">
      <c r="A27" s="244" t="s">
        <v>256</v>
      </c>
      <c r="B27" s="245"/>
      <c r="C27" s="245"/>
      <c r="D27" s="245"/>
      <c r="E27" s="245"/>
      <c r="F27" s="246"/>
      <c r="G27" s="25">
        <v>20</v>
      </c>
      <c r="H27" s="38">
        <f>H24+H25+H26</f>
        <v>326871</v>
      </c>
      <c r="I27" s="38">
        <f>I24+I25+I26</f>
        <v>6221395</v>
      </c>
    </row>
    <row r="28" spans="1:9" x14ac:dyDescent="0.2">
      <c r="A28" s="247" t="s">
        <v>257</v>
      </c>
      <c r="B28" s="248"/>
      <c r="C28" s="248"/>
      <c r="D28" s="248"/>
      <c r="E28" s="248"/>
      <c r="F28" s="248"/>
      <c r="G28" s="248"/>
      <c r="H28" s="248"/>
      <c r="I28" s="249"/>
    </row>
    <row r="29" spans="1:9" ht="30.6" customHeight="1" x14ac:dyDescent="0.2">
      <c r="A29" s="250" t="s">
        <v>258</v>
      </c>
      <c r="B29" s="251"/>
      <c r="C29" s="251"/>
      <c r="D29" s="251"/>
      <c r="E29" s="251"/>
      <c r="F29" s="252"/>
      <c r="G29" s="22">
        <v>21</v>
      </c>
      <c r="H29" s="124">
        <v>532740</v>
      </c>
      <c r="I29" s="124">
        <v>567447</v>
      </c>
    </row>
    <row r="30" spans="1:9" ht="12.75" customHeight="1" x14ac:dyDescent="0.2">
      <c r="A30" s="253" t="s">
        <v>259</v>
      </c>
      <c r="B30" s="254"/>
      <c r="C30" s="254"/>
      <c r="D30" s="254"/>
      <c r="E30" s="254"/>
      <c r="F30" s="255"/>
      <c r="G30" s="24">
        <v>22</v>
      </c>
      <c r="H30" s="124">
        <v>0</v>
      </c>
      <c r="I30" s="124">
        <v>0</v>
      </c>
    </row>
    <row r="31" spans="1:9" ht="12.75" customHeight="1" x14ac:dyDescent="0.2">
      <c r="A31" s="253" t="s">
        <v>260</v>
      </c>
      <c r="B31" s="254"/>
      <c r="C31" s="254"/>
      <c r="D31" s="254"/>
      <c r="E31" s="254"/>
      <c r="F31" s="255"/>
      <c r="G31" s="24">
        <v>23</v>
      </c>
      <c r="H31" s="124">
        <v>0</v>
      </c>
      <c r="I31" s="124">
        <v>0</v>
      </c>
    </row>
    <row r="32" spans="1:9" ht="12.75" customHeight="1" x14ac:dyDescent="0.2">
      <c r="A32" s="253" t="s">
        <v>261</v>
      </c>
      <c r="B32" s="254"/>
      <c r="C32" s="254"/>
      <c r="D32" s="254"/>
      <c r="E32" s="254"/>
      <c r="F32" s="255"/>
      <c r="G32" s="24">
        <v>24</v>
      </c>
      <c r="H32" s="124">
        <v>0</v>
      </c>
      <c r="I32" s="124">
        <v>0</v>
      </c>
    </row>
    <row r="33" spans="1:9" ht="12.75" customHeight="1" x14ac:dyDescent="0.2">
      <c r="A33" s="253" t="s">
        <v>262</v>
      </c>
      <c r="B33" s="254"/>
      <c r="C33" s="254"/>
      <c r="D33" s="254"/>
      <c r="E33" s="254"/>
      <c r="F33" s="255"/>
      <c r="G33" s="24">
        <v>25</v>
      </c>
      <c r="H33" s="124">
        <v>217000</v>
      </c>
      <c r="I33" s="124">
        <v>0</v>
      </c>
    </row>
    <row r="34" spans="1:9" ht="12.75" customHeight="1" x14ac:dyDescent="0.2">
      <c r="A34" s="253" t="s">
        <v>263</v>
      </c>
      <c r="B34" s="254"/>
      <c r="C34" s="254"/>
      <c r="D34" s="254"/>
      <c r="E34" s="254"/>
      <c r="F34" s="255"/>
      <c r="G34" s="24">
        <v>26</v>
      </c>
      <c r="H34" s="124">
        <v>0</v>
      </c>
      <c r="I34" s="124">
        <v>0</v>
      </c>
    </row>
    <row r="35" spans="1:9" ht="26.45" customHeight="1" x14ac:dyDescent="0.2">
      <c r="A35" s="241" t="s">
        <v>264</v>
      </c>
      <c r="B35" s="242"/>
      <c r="C35" s="242"/>
      <c r="D35" s="242"/>
      <c r="E35" s="242"/>
      <c r="F35" s="243"/>
      <c r="G35" s="23">
        <v>27</v>
      </c>
      <c r="H35" s="39">
        <f>H29+H30+H31+H32+H33+H34</f>
        <v>749740</v>
      </c>
      <c r="I35" s="39">
        <f>I29+I30+I31+I32+I33+I34</f>
        <v>567447</v>
      </c>
    </row>
    <row r="36" spans="1:9" ht="22.9" customHeight="1" x14ac:dyDescent="0.2">
      <c r="A36" s="253" t="s">
        <v>265</v>
      </c>
      <c r="B36" s="254"/>
      <c r="C36" s="254"/>
      <c r="D36" s="254"/>
      <c r="E36" s="254"/>
      <c r="F36" s="255"/>
      <c r="G36" s="24">
        <v>28</v>
      </c>
      <c r="H36" s="124">
        <v>-8289000</v>
      </c>
      <c r="I36" s="124">
        <v>-5122885</v>
      </c>
    </row>
    <row r="37" spans="1:9" ht="12.75" customHeight="1" x14ac:dyDescent="0.2">
      <c r="A37" s="253" t="s">
        <v>266</v>
      </c>
      <c r="B37" s="254"/>
      <c r="C37" s="254"/>
      <c r="D37" s="254"/>
      <c r="E37" s="254"/>
      <c r="F37" s="255"/>
      <c r="G37" s="24">
        <v>29</v>
      </c>
      <c r="H37" s="124">
        <v>0</v>
      </c>
      <c r="I37" s="124">
        <v>0</v>
      </c>
    </row>
    <row r="38" spans="1:9" ht="12.75" customHeight="1" x14ac:dyDescent="0.2">
      <c r="A38" s="253" t="s">
        <v>267</v>
      </c>
      <c r="B38" s="254"/>
      <c r="C38" s="254"/>
      <c r="D38" s="254"/>
      <c r="E38" s="254"/>
      <c r="F38" s="255"/>
      <c r="G38" s="24">
        <v>30</v>
      </c>
      <c r="H38" s="124">
        <v>0</v>
      </c>
      <c r="I38" s="124">
        <v>0</v>
      </c>
    </row>
    <row r="39" spans="1:9" ht="12.75" customHeight="1" x14ac:dyDescent="0.2">
      <c r="A39" s="253" t="s">
        <v>268</v>
      </c>
      <c r="B39" s="254"/>
      <c r="C39" s="254"/>
      <c r="D39" s="254"/>
      <c r="E39" s="254"/>
      <c r="F39" s="255"/>
      <c r="G39" s="24">
        <v>31</v>
      </c>
      <c r="H39" s="124">
        <v>-5080</v>
      </c>
      <c r="I39" s="124">
        <v>0</v>
      </c>
    </row>
    <row r="40" spans="1:9" ht="12.75" customHeight="1" x14ac:dyDescent="0.2">
      <c r="A40" s="253" t="s">
        <v>269</v>
      </c>
      <c r="B40" s="254"/>
      <c r="C40" s="254"/>
      <c r="D40" s="254"/>
      <c r="E40" s="254"/>
      <c r="F40" s="255"/>
      <c r="G40" s="24">
        <v>32</v>
      </c>
      <c r="H40" s="124">
        <v>0</v>
      </c>
      <c r="I40" s="124">
        <v>0</v>
      </c>
    </row>
    <row r="41" spans="1:9" ht="24" customHeight="1" x14ac:dyDescent="0.2">
      <c r="A41" s="241" t="s">
        <v>270</v>
      </c>
      <c r="B41" s="242"/>
      <c r="C41" s="242"/>
      <c r="D41" s="242"/>
      <c r="E41" s="242"/>
      <c r="F41" s="243"/>
      <c r="G41" s="23">
        <v>33</v>
      </c>
      <c r="H41" s="39">
        <f>H36+H37+H38+H39+H40</f>
        <v>-8294080</v>
      </c>
      <c r="I41" s="39">
        <f>I36+I37+I38+I39+I40</f>
        <v>-5122885</v>
      </c>
    </row>
    <row r="42" spans="1:9" ht="29.45" customHeight="1" x14ac:dyDescent="0.2">
      <c r="A42" s="244" t="s">
        <v>271</v>
      </c>
      <c r="B42" s="245"/>
      <c r="C42" s="245"/>
      <c r="D42" s="245"/>
      <c r="E42" s="245"/>
      <c r="F42" s="246"/>
      <c r="G42" s="25">
        <v>34</v>
      </c>
      <c r="H42" s="40">
        <f>H35+H41</f>
        <v>-7544340</v>
      </c>
      <c r="I42" s="40">
        <f>I35+I41</f>
        <v>-4555438</v>
      </c>
    </row>
    <row r="43" spans="1:9" x14ac:dyDescent="0.2">
      <c r="A43" s="247" t="s">
        <v>272</v>
      </c>
      <c r="B43" s="248"/>
      <c r="C43" s="248"/>
      <c r="D43" s="248"/>
      <c r="E43" s="248"/>
      <c r="F43" s="248"/>
      <c r="G43" s="248"/>
      <c r="H43" s="248"/>
      <c r="I43" s="249"/>
    </row>
    <row r="44" spans="1:9" ht="12.75" customHeight="1" x14ac:dyDescent="0.2">
      <c r="A44" s="250" t="s">
        <v>273</v>
      </c>
      <c r="B44" s="251"/>
      <c r="C44" s="251"/>
      <c r="D44" s="251"/>
      <c r="E44" s="251"/>
      <c r="F44" s="252"/>
      <c r="G44" s="22">
        <v>35</v>
      </c>
      <c r="H44" s="124">
        <v>0</v>
      </c>
      <c r="I44" s="124">
        <v>0</v>
      </c>
    </row>
    <row r="45" spans="1:9" ht="25.15" customHeight="1" x14ac:dyDescent="0.2">
      <c r="A45" s="253" t="s">
        <v>274</v>
      </c>
      <c r="B45" s="254"/>
      <c r="C45" s="254"/>
      <c r="D45" s="254"/>
      <c r="E45" s="254"/>
      <c r="F45" s="255"/>
      <c r="G45" s="24">
        <v>36</v>
      </c>
      <c r="H45" s="124">
        <v>0</v>
      </c>
      <c r="I45" s="124">
        <v>0</v>
      </c>
    </row>
    <row r="46" spans="1:9" ht="12.75" customHeight="1" x14ac:dyDescent="0.2">
      <c r="A46" s="253" t="s">
        <v>275</v>
      </c>
      <c r="B46" s="254"/>
      <c r="C46" s="254"/>
      <c r="D46" s="254"/>
      <c r="E46" s="254"/>
      <c r="F46" s="255"/>
      <c r="G46" s="24">
        <v>37</v>
      </c>
      <c r="H46" s="124">
        <v>59634256</v>
      </c>
      <c r="I46" s="124">
        <v>11156909</v>
      </c>
    </row>
    <row r="47" spans="1:9" ht="12.75" customHeight="1" x14ac:dyDescent="0.2">
      <c r="A47" s="253" t="s">
        <v>276</v>
      </c>
      <c r="B47" s="254"/>
      <c r="C47" s="254"/>
      <c r="D47" s="254"/>
      <c r="E47" s="254"/>
      <c r="F47" s="255"/>
      <c r="G47" s="24">
        <v>38</v>
      </c>
      <c r="H47" s="124">
        <v>0</v>
      </c>
      <c r="I47" s="124">
        <v>0</v>
      </c>
    </row>
    <row r="48" spans="1:9" ht="22.15" customHeight="1" x14ac:dyDescent="0.2">
      <c r="A48" s="241" t="s">
        <v>277</v>
      </c>
      <c r="B48" s="242"/>
      <c r="C48" s="242"/>
      <c r="D48" s="242"/>
      <c r="E48" s="242"/>
      <c r="F48" s="243"/>
      <c r="G48" s="23">
        <v>39</v>
      </c>
      <c r="H48" s="39">
        <f>H44+H45+H46+H47</f>
        <v>59634256</v>
      </c>
      <c r="I48" s="39">
        <f>I44+I45+I46+I47</f>
        <v>11156909</v>
      </c>
    </row>
    <row r="49" spans="1:9" ht="24.6" customHeight="1" x14ac:dyDescent="0.2">
      <c r="A49" s="253" t="s">
        <v>278</v>
      </c>
      <c r="B49" s="254"/>
      <c r="C49" s="254"/>
      <c r="D49" s="254"/>
      <c r="E49" s="254"/>
      <c r="F49" s="255"/>
      <c r="G49" s="24">
        <v>40</v>
      </c>
      <c r="H49" s="124">
        <v>-48708798</v>
      </c>
      <c r="I49" s="124">
        <v>-13876603</v>
      </c>
    </row>
    <row r="50" spans="1:9" ht="12.75" customHeight="1" x14ac:dyDescent="0.2">
      <c r="A50" s="253" t="s">
        <v>279</v>
      </c>
      <c r="B50" s="254"/>
      <c r="C50" s="254"/>
      <c r="D50" s="254"/>
      <c r="E50" s="254"/>
      <c r="F50" s="255"/>
      <c r="G50" s="24">
        <v>41</v>
      </c>
      <c r="H50" s="124">
        <v>-3555174</v>
      </c>
      <c r="I50" s="124">
        <v>-1974000</v>
      </c>
    </row>
    <row r="51" spans="1:9" ht="12.75" customHeight="1" x14ac:dyDescent="0.2">
      <c r="A51" s="253" t="s">
        <v>280</v>
      </c>
      <c r="B51" s="254"/>
      <c r="C51" s="254"/>
      <c r="D51" s="254"/>
      <c r="E51" s="254"/>
      <c r="F51" s="255"/>
      <c r="G51" s="24">
        <v>42</v>
      </c>
      <c r="H51" s="124">
        <v>-6218230</v>
      </c>
      <c r="I51" s="124">
        <v>-8867000</v>
      </c>
    </row>
    <row r="52" spans="1:9" ht="22.9" customHeight="1" x14ac:dyDescent="0.2">
      <c r="A52" s="253" t="s">
        <v>281</v>
      </c>
      <c r="B52" s="254"/>
      <c r="C52" s="254"/>
      <c r="D52" s="254"/>
      <c r="E52" s="254"/>
      <c r="F52" s="255"/>
      <c r="G52" s="24">
        <v>43</v>
      </c>
      <c r="H52" s="124">
        <v>-175680</v>
      </c>
      <c r="I52" s="124">
        <v>-110336</v>
      </c>
    </row>
    <row r="53" spans="1:9" ht="12.75" customHeight="1" x14ac:dyDescent="0.2">
      <c r="A53" s="253" t="s">
        <v>282</v>
      </c>
      <c r="B53" s="254"/>
      <c r="C53" s="254"/>
      <c r="D53" s="254"/>
      <c r="E53" s="254"/>
      <c r="F53" s="255"/>
      <c r="G53" s="24">
        <v>44</v>
      </c>
      <c r="H53" s="124">
        <v>0</v>
      </c>
      <c r="I53" s="124">
        <v>0</v>
      </c>
    </row>
    <row r="54" spans="1:9" ht="30.6" customHeight="1" x14ac:dyDescent="0.2">
      <c r="A54" s="241" t="s">
        <v>283</v>
      </c>
      <c r="B54" s="242"/>
      <c r="C54" s="242"/>
      <c r="D54" s="242"/>
      <c r="E54" s="242"/>
      <c r="F54" s="243"/>
      <c r="G54" s="23">
        <v>45</v>
      </c>
      <c r="H54" s="39">
        <f>H49+H50+H51+H52+H53</f>
        <v>-58657882</v>
      </c>
      <c r="I54" s="39">
        <f>I49+I50+I51+I52+I53</f>
        <v>-24827939</v>
      </c>
    </row>
    <row r="55" spans="1:9" ht="29.45" customHeight="1" x14ac:dyDescent="0.2">
      <c r="A55" s="256" t="s">
        <v>284</v>
      </c>
      <c r="B55" s="257"/>
      <c r="C55" s="257"/>
      <c r="D55" s="257"/>
      <c r="E55" s="257"/>
      <c r="F55" s="258"/>
      <c r="G55" s="23">
        <v>46</v>
      </c>
      <c r="H55" s="39">
        <f>H48+H54</f>
        <v>976374</v>
      </c>
      <c r="I55" s="39">
        <f>I48+I54</f>
        <v>-13671030</v>
      </c>
    </row>
    <row r="56" spans="1:9" ht="32.450000000000003" customHeight="1" x14ac:dyDescent="0.2">
      <c r="A56" s="253" t="s">
        <v>285</v>
      </c>
      <c r="B56" s="254"/>
      <c r="C56" s="254"/>
      <c r="D56" s="254"/>
      <c r="E56" s="254"/>
      <c r="F56" s="255"/>
      <c r="G56" s="24">
        <v>47</v>
      </c>
      <c r="H56" s="124">
        <v>0</v>
      </c>
      <c r="I56" s="124">
        <v>0</v>
      </c>
    </row>
    <row r="57" spans="1:9" ht="26.45" customHeight="1" x14ac:dyDescent="0.2">
      <c r="A57" s="256" t="s">
        <v>286</v>
      </c>
      <c r="B57" s="257"/>
      <c r="C57" s="257"/>
      <c r="D57" s="257"/>
      <c r="E57" s="257"/>
      <c r="F57" s="258"/>
      <c r="G57" s="23">
        <v>48</v>
      </c>
      <c r="H57" s="39">
        <f>H27+H42+H55+H56</f>
        <v>-6241095</v>
      </c>
      <c r="I57" s="39">
        <f>I27+I42+I55+I56</f>
        <v>-12005073</v>
      </c>
    </row>
    <row r="58" spans="1:9" ht="24" customHeight="1" x14ac:dyDescent="0.2">
      <c r="A58" s="259" t="s">
        <v>287</v>
      </c>
      <c r="B58" s="260"/>
      <c r="C58" s="260"/>
      <c r="D58" s="260"/>
      <c r="E58" s="260"/>
      <c r="F58" s="261"/>
      <c r="G58" s="24">
        <v>49</v>
      </c>
      <c r="H58" s="124">
        <v>13705929</v>
      </c>
      <c r="I58" s="124">
        <v>21738252</v>
      </c>
    </row>
    <row r="59" spans="1:9" ht="31.15" customHeight="1" x14ac:dyDescent="0.2">
      <c r="A59" s="244" t="s">
        <v>288</v>
      </c>
      <c r="B59" s="245"/>
      <c r="C59" s="245"/>
      <c r="D59" s="245"/>
      <c r="E59" s="245"/>
      <c r="F59" s="246"/>
      <c r="G59" s="25">
        <v>50</v>
      </c>
      <c r="H59" s="40">
        <f>H57+H58</f>
        <v>7464834</v>
      </c>
      <c r="I59" s="40">
        <f>I57+I58</f>
        <v>9733179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3" zoomScaleNormal="100" zoomScaleSheetLayoutView="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0" t="s">
        <v>289</v>
      </c>
      <c r="B1" s="268"/>
      <c r="C1" s="268"/>
      <c r="D1" s="268"/>
      <c r="E1" s="268"/>
      <c r="F1" s="268"/>
      <c r="G1" s="268"/>
      <c r="H1" s="268"/>
      <c r="I1" s="268"/>
    </row>
    <row r="2" spans="1:9" ht="12.75" customHeight="1" x14ac:dyDescent="0.2">
      <c r="A2" s="229" t="s">
        <v>391</v>
      </c>
      <c r="B2" s="202"/>
      <c r="C2" s="202"/>
      <c r="D2" s="202"/>
      <c r="E2" s="202"/>
      <c r="F2" s="202"/>
      <c r="G2" s="202"/>
      <c r="H2" s="202"/>
      <c r="I2" s="202"/>
    </row>
    <row r="3" spans="1:9" x14ac:dyDescent="0.2">
      <c r="A3" s="280" t="s">
        <v>501</v>
      </c>
      <c r="B3" s="281"/>
      <c r="C3" s="281"/>
      <c r="D3" s="281"/>
      <c r="E3" s="281"/>
      <c r="F3" s="281"/>
      <c r="G3" s="281"/>
      <c r="H3" s="281"/>
      <c r="I3" s="281"/>
    </row>
    <row r="4" spans="1:9" x14ac:dyDescent="0.2">
      <c r="A4" s="269" t="s">
        <v>392</v>
      </c>
      <c r="B4" s="206"/>
      <c r="C4" s="206"/>
      <c r="D4" s="206"/>
      <c r="E4" s="206"/>
      <c r="F4" s="206"/>
      <c r="G4" s="206"/>
      <c r="H4" s="206"/>
      <c r="I4" s="207"/>
    </row>
    <row r="5" spans="1:9" ht="24" thickBot="1" x14ac:dyDescent="0.25">
      <c r="A5" s="272" t="s">
        <v>290</v>
      </c>
      <c r="B5" s="273"/>
      <c r="C5" s="273"/>
      <c r="D5" s="273"/>
      <c r="E5" s="273"/>
      <c r="F5" s="274"/>
      <c r="G5" s="20" t="s">
        <v>291</v>
      </c>
      <c r="H5" s="35" t="s">
        <v>292</v>
      </c>
      <c r="I5" s="35" t="s">
        <v>293</v>
      </c>
    </row>
    <row r="6" spans="1:9" x14ac:dyDescent="0.2">
      <c r="A6" s="275">
        <v>1</v>
      </c>
      <c r="B6" s="276"/>
      <c r="C6" s="276"/>
      <c r="D6" s="276"/>
      <c r="E6" s="276"/>
      <c r="F6" s="277"/>
      <c r="G6" s="26">
        <v>2</v>
      </c>
      <c r="H6" s="36" t="s">
        <v>294</v>
      </c>
      <c r="I6" s="36" t="s">
        <v>295</v>
      </c>
    </row>
    <row r="7" spans="1:9" x14ac:dyDescent="0.2">
      <c r="A7" s="292" t="s">
        <v>296</v>
      </c>
      <c r="B7" s="293"/>
      <c r="C7" s="293"/>
      <c r="D7" s="293"/>
      <c r="E7" s="293"/>
      <c r="F7" s="293"/>
      <c r="G7" s="293"/>
      <c r="H7" s="293"/>
      <c r="I7" s="294"/>
    </row>
    <row r="8" spans="1:9" x14ac:dyDescent="0.2">
      <c r="A8" s="295" t="s">
        <v>297</v>
      </c>
      <c r="B8" s="295"/>
      <c r="C8" s="295"/>
      <c r="D8" s="295"/>
      <c r="E8" s="295"/>
      <c r="F8" s="295"/>
      <c r="G8" s="27">
        <v>1</v>
      </c>
      <c r="H8" s="125">
        <v>0</v>
      </c>
      <c r="I8" s="125">
        <v>0</v>
      </c>
    </row>
    <row r="9" spans="1:9" x14ac:dyDescent="0.2">
      <c r="A9" s="278" t="s">
        <v>298</v>
      </c>
      <c r="B9" s="278"/>
      <c r="C9" s="278"/>
      <c r="D9" s="278"/>
      <c r="E9" s="278"/>
      <c r="F9" s="278"/>
      <c r="G9" s="28">
        <v>2</v>
      </c>
      <c r="H9" s="125">
        <v>0</v>
      </c>
      <c r="I9" s="125">
        <v>0</v>
      </c>
    </row>
    <row r="10" spans="1:9" x14ac:dyDescent="0.2">
      <c r="A10" s="278" t="s">
        <v>299</v>
      </c>
      <c r="B10" s="278"/>
      <c r="C10" s="278"/>
      <c r="D10" s="278"/>
      <c r="E10" s="278"/>
      <c r="F10" s="278"/>
      <c r="G10" s="28">
        <v>3</v>
      </c>
      <c r="H10" s="125">
        <v>0</v>
      </c>
      <c r="I10" s="125">
        <v>0</v>
      </c>
    </row>
    <row r="11" spans="1:9" x14ac:dyDescent="0.2">
      <c r="A11" s="278" t="s">
        <v>300</v>
      </c>
      <c r="B11" s="278"/>
      <c r="C11" s="278"/>
      <c r="D11" s="278"/>
      <c r="E11" s="278"/>
      <c r="F11" s="278"/>
      <c r="G11" s="28">
        <v>4</v>
      </c>
      <c r="H11" s="125">
        <v>0</v>
      </c>
      <c r="I11" s="125">
        <v>0</v>
      </c>
    </row>
    <row r="12" spans="1:9" x14ac:dyDescent="0.2">
      <c r="A12" s="278" t="s">
        <v>451</v>
      </c>
      <c r="B12" s="278"/>
      <c r="C12" s="278"/>
      <c r="D12" s="278"/>
      <c r="E12" s="278"/>
      <c r="F12" s="278"/>
      <c r="G12" s="28">
        <v>5</v>
      </c>
      <c r="H12" s="125">
        <v>0</v>
      </c>
      <c r="I12" s="125">
        <v>0</v>
      </c>
    </row>
    <row r="13" spans="1:9" x14ac:dyDescent="0.2">
      <c r="A13" s="279" t="s">
        <v>452</v>
      </c>
      <c r="B13" s="279"/>
      <c r="C13" s="279"/>
      <c r="D13" s="279"/>
      <c r="E13" s="279"/>
      <c r="F13" s="279"/>
      <c r="G13" s="110">
        <v>6</v>
      </c>
      <c r="H13" s="111">
        <f>SUM(H8:H12)</f>
        <v>0</v>
      </c>
      <c r="I13" s="111">
        <f>SUM(I8:I12)</f>
        <v>0</v>
      </c>
    </row>
    <row r="14" spans="1:9" x14ac:dyDescent="0.2">
      <c r="A14" s="278" t="s">
        <v>453</v>
      </c>
      <c r="B14" s="278"/>
      <c r="C14" s="278"/>
      <c r="D14" s="278"/>
      <c r="E14" s="278"/>
      <c r="F14" s="278"/>
      <c r="G14" s="28">
        <v>7</v>
      </c>
      <c r="H14" s="125">
        <v>0</v>
      </c>
      <c r="I14" s="125">
        <v>0</v>
      </c>
    </row>
    <row r="15" spans="1:9" x14ac:dyDescent="0.2">
      <c r="A15" s="278" t="s">
        <v>454</v>
      </c>
      <c r="B15" s="278"/>
      <c r="C15" s="278"/>
      <c r="D15" s="278"/>
      <c r="E15" s="278"/>
      <c r="F15" s="278"/>
      <c r="G15" s="28">
        <v>8</v>
      </c>
      <c r="H15" s="125">
        <v>0</v>
      </c>
      <c r="I15" s="125">
        <v>0</v>
      </c>
    </row>
    <row r="16" spans="1:9" x14ac:dyDescent="0.2">
      <c r="A16" s="278" t="s">
        <v>455</v>
      </c>
      <c r="B16" s="278"/>
      <c r="C16" s="278"/>
      <c r="D16" s="278"/>
      <c r="E16" s="278"/>
      <c r="F16" s="278"/>
      <c r="G16" s="28">
        <v>9</v>
      </c>
      <c r="H16" s="125">
        <v>0</v>
      </c>
      <c r="I16" s="125">
        <v>0</v>
      </c>
    </row>
    <row r="17" spans="1:9" x14ac:dyDescent="0.2">
      <c r="A17" s="278" t="s">
        <v>456</v>
      </c>
      <c r="B17" s="278"/>
      <c r="C17" s="278"/>
      <c r="D17" s="278"/>
      <c r="E17" s="278"/>
      <c r="F17" s="278"/>
      <c r="G17" s="28">
        <v>10</v>
      </c>
      <c r="H17" s="125">
        <v>0</v>
      </c>
      <c r="I17" s="125">
        <v>0</v>
      </c>
    </row>
    <row r="18" spans="1:9" ht="12.75" customHeight="1" x14ac:dyDescent="0.2">
      <c r="A18" s="278" t="s">
        <v>457</v>
      </c>
      <c r="B18" s="278"/>
      <c r="C18" s="278"/>
      <c r="D18" s="278"/>
      <c r="E18" s="278"/>
      <c r="F18" s="278"/>
      <c r="G18" s="28">
        <v>11</v>
      </c>
      <c r="H18" s="125">
        <v>0</v>
      </c>
      <c r="I18" s="125">
        <v>0</v>
      </c>
    </row>
    <row r="19" spans="1:9" x14ac:dyDescent="0.2">
      <c r="A19" s="278" t="s">
        <v>458</v>
      </c>
      <c r="B19" s="278"/>
      <c r="C19" s="278"/>
      <c r="D19" s="278"/>
      <c r="E19" s="278"/>
      <c r="F19" s="278"/>
      <c r="G19" s="28">
        <v>12</v>
      </c>
      <c r="H19" s="125">
        <v>0</v>
      </c>
      <c r="I19" s="125">
        <v>0</v>
      </c>
    </row>
    <row r="20" spans="1:9" ht="12.75" customHeight="1" x14ac:dyDescent="0.2">
      <c r="A20" s="289" t="s">
        <v>459</v>
      </c>
      <c r="B20" s="290"/>
      <c r="C20" s="290"/>
      <c r="D20" s="290"/>
      <c r="E20" s="290"/>
      <c r="F20" s="291"/>
      <c r="G20" s="110">
        <v>13</v>
      </c>
      <c r="H20" s="111">
        <f>SUM(H14:H19)</f>
        <v>0</v>
      </c>
      <c r="I20" s="111">
        <f>SUM(I14:I19)</f>
        <v>0</v>
      </c>
    </row>
    <row r="21" spans="1:9" ht="27.6" customHeight="1" x14ac:dyDescent="0.2">
      <c r="A21" s="282" t="s">
        <v>460</v>
      </c>
      <c r="B21" s="283"/>
      <c r="C21" s="283"/>
      <c r="D21" s="283"/>
      <c r="E21" s="283"/>
      <c r="F21" s="283"/>
      <c r="G21" s="30">
        <v>14</v>
      </c>
      <c r="H21" s="43">
        <f>H13+H20</f>
        <v>0</v>
      </c>
      <c r="I21" s="43">
        <f>I13+I20</f>
        <v>0</v>
      </c>
    </row>
    <row r="22" spans="1:9" x14ac:dyDescent="0.2">
      <c r="A22" s="292" t="s">
        <v>301</v>
      </c>
      <c r="B22" s="293"/>
      <c r="C22" s="293"/>
      <c r="D22" s="293"/>
      <c r="E22" s="293"/>
      <c r="F22" s="293"/>
      <c r="G22" s="293"/>
      <c r="H22" s="293"/>
      <c r="I22" s="294"/>
    </row>
    <row r="23" spans="1:9" ht="26.45" customHeight="1" x14ac:dyDescent="0.2">
      <c r="A23" s="295" t="s">
        <v>302</v>
      </c>
      <c r="B23" s="295"/>
      <c r="C23" s="295"/>
      <c r="D23" s="295"/>
      <c r="E23" s="295"/>
      <c r="F23" s="295"/>
      <c r="G23" s="27">
        <v>15</v>
      </c>
      <c r="H23" s="125">
        <v>0</v>
      </c>
      <c r="I23" s="125">
        <v>0</v>
      </c>
    </row>
    <row r="24" spans="1:9" x14ac:dyDescent="0.2">
      <c r="A24" s="278" t="s">
        <v>303</v>
      </c>
      <c r="B24" s="278"/>
      <c r="C24" s="278"/>
      <c r="D24" s="278"/>
      <c r="E24" s="278"/>
      <c r="F24" s="278"/>
      <c r="G24" s="27">
        <v>16</v>
      </c>
      <c r="H24" s="125">
        <v>0</v>
      </c>
      <c r="I24" s="125">
        <v>0</v>
      </c>
    </row>
    <row r="25" spans="1:9" x14ac:dyDescent="0.2">
      <c r="A25" s="278" t="s">
        <v>304</v>
      </c>
      <c r="B25" s="278"/>
      <c r="C25" s="278"/>
      <c r="D25" s="278"/>
      <c r="E25" s="278"/>
      <c r="F25" s="278"/>
      <c r="G25" s="27">
        <v>17</v>
      </c>
      <c r="H25" s="125">
        <v>0</v>
      </c>
      <c r="I25" s="125">
        <v>0</v>
      </c>
    </row>
    <row r="26" spans="1:9" x14ac:dyDescent="0.2">
      <c r="A26" s="278" t="s">
        <v>305</v>
      </c>
      <c r="B26" s="278"/>
      <c r="C26" s="278"/>
      <c r="D26" s="278"/>
      <c r="E26" s="278"/>
      <c r="F26" s="278"/>
      <c r="G26" s="27">
        <v>18</v>
      </c>
      <c r="H26" s="125">
        <v>0</v>
      </c>
      <c r="I26" s="125">
        <v>0</v>
      </c>
    </row>
    <row r="27" spans="1:9" x14ac:dyDescent="0.2">
      <c r="A27" s="278" t="s">
        <v>306</v>
      </c>
      <c r="B27" s="278"/>
      <c r="C27" s="278"/>
      <c r="D27" s="278"/>
      <c r="E27" s="278"/>
      <c r="F27" s="278"/>
      <c r="G27" s="27">
        <v>19</v>
      </c>
      <c r="H27" s="125">
        <v>0</v>
      </c>
      <c r="I27" s="125">
        <v>0</v>
      </c>
    </row>
    <row r="28" spans="1:9" x14ac:dyDescent="0.2">
      <c r="A28" s="278" t="s">
        <v>307</v>
      </c>
      <c r="B28" s="278"/>
      <c r="C28" s="278"/>
      <c r="D28" s="278"/>
      <c r="E28" s="278"/>
      <c r="F28" s="278"/>
      <c r="G28" s="27">
        <v>20</v>
      </c>
      <c r="H28" s="125">
        <v>0</v>
      </c>
      <c r="I28" s="125">
        <v>0</v>
      </c>
    </row>
    <row r="29" spans="1:9" ht="24" customHeight="1" x14ac:dyDescent="0.2">
      <c r="A29" s="285" t="s">
        <v>462</v>
      </c>
      <c r="B29" s="285"/>
      <c r="C29" s="285"/>
      <c r="D29" s="285"/>
      <c r="E29" s="285"/>
      <c r="F29" s="285"/>
      <c r="G29" s="29">
        <v>21</v>
      </c>
      <c r="H29" s="42">
        <f>SUM(H23:H28)</f>
        <v>0</v>
      </c>
      <c r="I29" s="42">
        <f>SUM(I23:I28)</f>
        <v>0</v>
      </c>
    </row>
    <row r="30" spans="1:9" ht="27" customHeight="1" x14ac:dyDescent="0.2">
      <c r="A30" s="278" t="s">
        <v>308</v>
      </c>
      <c r="B30" s="278"/>
      <c r="C30" s="278"/>
      <c r="D30" s="278"/>
      <c r="E30" s="278"/>
      <c r="F30" s="278"/>
      <c r="G30" s="28">
        <v>22</v>
      </c>
      <c r="H30" s="125">
        <v>0</v>
      </c>
      <c r="I30" s="125">
        <v>0</v>
      </c>
    </row>
    <row r="31" spans="1:9" x14ac:dyDescent="0.2">
      <c r="A31" s="278" t="s">
        <v>309</v>
      </c>
      <c r="B31" s="278"/>
      <c r="C31" s="278"/>
      <c r="D31" s="278"/>
      <c r="E31" s="278"/>
      <c r="F31" s="278"/>
      <c r="G31" s="28">
        <v>23</v>
      </c>
      <c r="H31" s="125">
        <v>0</v>
      </c>
      <c r="I31" s="125">
        <v>0</v>
      </c>
    </row>
    <row r="32" spans="1:9" x14ac:dyDescent="0.2">
      <c r="A32" s="278" t="s">
        <v>310</v>
      </c>
      <c r="B32" s="278"/>
      <c r="C32" s="278"/>
      <c r="D32" s="278"/>
      <c r="E32" s="278"/>
      <c r="F32" s="278"/>
      <c r="G32" s="28">
        <v>24</v>
      </c>
      <c r="H32" s="125">
        <v>0</v>
      </c>
      <c r="I32" s="125">
        <v>0</v>
      </c>
    </row>
    <row r="33" spans="1:9" x14ac:dyDescent="0.2">
      <c r="A33" s="278" t="s">
        <v>311</v>
      </c>
      <c r="B33" s="278"/>
      <c r="C33" s="278"/>
      <c r="D33" s="278"/>
      <c r="E33" s="278"/>
      <c r="F33" s="278"/>
      <c r="G33" s="28">
        <v>25</v>
      </c>
      <c r="H33" s="125">
        <v>0</v>
      </c>
      <c r="I33" s="125">
        <v>0</v>
      </c>
    </row>
    <row r="34" spans="1:9" x14ac:dyDescent="0.2">
      <c r="A34" s="278" t="s">
        <v>312</v>
      </c>
      <c r="B34" s="278"/>
      <c r="C34" s="278"/>
      <c r="D34" s="278"/>
      <c r="E34" s="278"/>
      <c r="F34" s="278"/>
      <c r="G34" s="28">
        <v>26</v>
      </c>
      <c r="H34" s="125">
        <v>0</v>
      </c>
      <c r="I34" s="125">
        <v>0</v>
      </c>
    </row>
    <row r="35" spans="1:9" ht="25.9" customHeight="1" x14ac:dyDescent="0.2">
      <c r="A35" s="285" t="s">
        <v>463</v>
      </c>
      <c r="B35" s="285"/>
      <c r="C35" s="285"/>
      <c r="D35" s="285"/>
      <c r="E35" s="285"/>
      <c r="F35" s="285"/>
      <c r="G35" s="29">
        <v>27</v>
      </c>
      <c r="H35" s="42">
        <f>SUM(H30:H34)</f>
        <v>0</v>
      </c>
      <c r="I35" s="42">
        <f>SUM(I30:I34)</f>
        <v>0</v>
      </c>
    </row>
    <row r="36" spans="1:9" ht="28.15" customHeight="1" x14ac:dyDescent="0.2">
      <c r="A36" s="282" t="s">
        <v>461</v>
      </c>
      <c r="B36" s="283"/>
      <c r="C36" s="283"/>
      <c r="D36" s="283"/>
      <c r="E36" s="283"/>
      <c r="F36" s="283"/>
      <c r="G36" s="30">
        <v>28</v>
      </c>
      <c r="H36" s="43">
        <f>H29+H35</f>
        <v>0</v>
      </c>
      <c r="I36" s="43">
        <f>I29+I35</f>
        <v>0</v>
      </c>
    </row>
    <row r="37" spans="1:9" x14ac:dyDescent="0.2">
      <c r="A37" s="292" t="s">
        <v>313</v>
      </c>
      <c r="B37" s="293"/>
      <c r="C37" s="293"/>
      <c r="D37" s="293"/>
      <c r="E37" s="293"/>
      <c r="F37" s="293"/>
      <c r="G37" s="293">
        <v>0</v>
      </c>
      <c r="H37" s="293"/>
      <c r="I37" s="294"/>
    </row>
    <row r="38" spans="1:9" x14ac:dyDescent="0.2">
      <c r="A38" s="296" t="s">
        <v>314</v>
      </c>
      <c r="B38" s="296"/>
      <c r="C38" s="296"/>
      <c r="D38" s="296"/>
      <c r="E38" s="296"/>
      <c r="F38" s="296"/>
      <c r="G38" s="27">
        <v>29</v>
      </c>
      <c r="H38" s="125">
        <v>0</v>
      </c>
      <c r="I38" s="125">
        <v>0</v>
      </c>
    </row>
    <row r="39" spans="1:9" ht="25.15" customHeight="1" x14ac:dyDescent="0.2">
      <c r="A39" s="284" t="s">
        <v>315</v>
      </c>
      <c r="B39" s="284"/>
      <c r="C39" s="284"/>
      <c r="D39" s="284"/>
      <c r="E39" s="284"/>
      <c r="F39" s="284"/>
      <c r="G39" s="27">
        <v>30</v>
      </c>
      <c r="H39" s="125">
        <v>0</v>
      </c>
      <c r="I39" s="125">
        <v>0</v>
      </c>
    </row>
    <row r="40" spans="1:9" x14ac:dyDescent="0.2">
      <c r="A40" s="284" t="s">
        <v>316</v>
      </c>
      <c r="B40" s="284"/>
      <c r="C40" s="284"/>
      <c r="D40" s="284"/>
      <c r="E40" s="284"/>
      <c r="F40" s="284"/>
      <c r="G40" s="27">
        <v>31</v>
      </c>
      <c r="H40" s="125">
        <v>0</v>
      </c>
      <c r="I40" s="125">
        <v>0</v>
      </c>
    </row>
    <row r="41" spans="1:9" x14ac:dyDescent="0.2">
      <c r="A41" s="284" t="s">
        <v>317</v>
      </c>
      <c r="B41" s="284"/>
      <c r="C41" s="284"/>
      <c r="D41" s="284"/>
      <c r="E41" s="284"/>
      <c r="F41" s="284"/>
      <c r="G41" s="27">
        <v>32</v>
      </c>
      <c r="H41" s="125">
        <v>0</v>
      </c>
      <c r="I41" s="125">
        <v>0</v>
      </c>
    </row>
    <row r="42" spans="1:9" ht="25.9" customHeight="1" x14ac:dyDescent="0.2">
      <c r="A42" s="285" t="s">
        <v>464</v>
      </c>
      <c r="B42" s="285"/>
      <c r="C42" s="285"/>
      <c r="D42" s="285"/>
      <c r="E42" s="285"/>
      <c r="F42" s="285"/>
      <c r="G42" s="29">
        <v>33</v>
      </c>
      <c r="H42" s="42">
        <f>H41+H40+H39+H38</f>
        <v>0</v>
      </c>
      <c r="I42" s="42">
        <f>I41+I40+I39+I38</f>
        <v>0</v>
      </c>
    </row>
    <row r="43" spans="1:9" ht="24.6" customHeight="1" x14ac:dyDescent="0.2">
      <c r="A43" s="284" t="s">
        <v>318</v>
      </c>
      <c r="B43" s="284"/>
      <c r="C43" s="284"/>
      <c r="D43" s="284"/>
      <c r="E43" s="284"/>
      <c r="F43" s="284"/>
      <c r="G43" s="28">
        <v>34</v>
      </c>
      <c r="H43" s="125">
        <v>0</v>
      </c>
      <c r="I43" s="125">
        <v>0</v>
      </c>
    </row>
    <row r="44" spans="1:9" x14ac:dyDescent="0.2">
      <c r="A44" s="284" t="s">
        <v>319</v>
      </c>
      <c r="B44" s="284"/>
      <c r="C44" s="284"/>
      <c r="D44" s="284"/>
      <c r="E44" s="284"/>
      <c r="F44" s="284"/>
      <c r="G44" s="28">
        <v>35</v>
      </c>
      <c r="H44" s="125">
        <v>0</v>
      </c>
      <c r="I44" s="125">
        <v>0</v>
      </c>
    </row>
    <row r="45" spans="1:9" x14ac:dyDescent="0.2">
      <c r="A45" s="284" t="s">
        <v>320</v>
      </c>
      <c r="B45" s="284"/>
      <c r="C45" s="284"/>
      <c r="D45" s="284"/>
      <c r="E45" s="284"/>
      <c r="F45" s="284"/>
      <c r="G45" s="28">
        <v>36</v>
      </c>
      <c r="H45" s="125">
        <v>0</v>
      </c>
      <c r="I45" s="125">
        <v>0</v>
      </c>
    </row>
    <row r="46" spans="1:9" ht="21" customHeight="1" x14ac:dyDescent="0.2">
      <c r="A46" s="284" t="s">
        <v>321</v>
      </c>
      <c r="B46" s="284"/>
      <c r="C46" s="284"/>
      <c r="D46" s="284"/>
      <c r="E46" s="284"/>
      <c r="F46" s="284"/>
      <c r="G46" s="28">
        <v>37</v>
      </c>
      <c r="H46" s="125">
        <v>0</v>
      </c>
      <c r="I46" s="125">
        <v>0</v>
      </c>
    </row>
    <row r="47" spans="1:9" x14ac:dyDescent="0.2">
      <c r="A47" s="284" t="s">
        <v>322</v>
      </c>
      <c r="B47" s="284"/>
      <c r="C47" s="284"/>
      <c r="D47" s="284"/>
      <c r="E47" s="284"/>
      <c r="F47" s="284"/>
      <c r="G47" s="28">
        <v>38</v>
      </c>
      <c r="H47" s="125">
        <v>0</v>
      </c>
      <c r="I47" s="125">
        <v>0</v>
      </c>
    </row>
    <row r="48" spans="1:9" ht="22.9" customHeight="1" x14ac:dyDescent="0.2">
      <c r="A48" s="285" t="s">
        <v>465</v>
      </c>
      <c r="B48" s="285"/>
      <c r="C48" s="285"/>
      <c r="D48" s="285"/>
      <c r="E48" s="285"/>
      <c r="F48" s="285"/>
      <c r="G48" s="29">
        <v>39</v>
      </c>
      <c r="H48" s="42">
        <f>H47+H46+H45+H44+H43</f>
        <v>0</v>
      </c>
      <c r="I48" s="42">
        <f>I47+I46+I45+I44+I43</f>
        <v>0</v>
      </c>
    </row>
    <row r="49" spans="1:9" ht="25.9" customHeight="1" x14ac:dyDescent="0.2">
      <c r="A49" s="286" t="s">
        <v>466</v>
      </c>
      <c r="B49" s="287"/>
      <c r="C49" s="287"/>
      <c r="D49" s="287"/>
      <c r="E49" s="287"/>
      <c r="F49" s="287"/>
      <c r="G49" s="29">
        <v>40</v>
      </c>
      <c r="H49" s="42">
        <f>H48+H42</f>
        <v>0</v>
      </c>
      <c r="I49" s="42">
        <f>I48+I42</f>
        <v>0</v>
      </c>
    </row>
    <row r="50" spans="1:9" ht="22.15" customHeight="1" x14ac:dyDescent="0.2">
      <c r="A50" s="278" t="s">
        <v>323</v>
      </c>
      <c r="B50" s="278"/>
      <c r="C50" s="278"/>
      <c r="D50" s="278"/>
      <c r="E50" s="278"/>
      <c r="F50" s="278"/>
      <c r="G50" s="28">
        <v>41</v>
      </c>
      <c r="H50" s="125">
        <v>0</v>
      </c>
      <c r="I50" s="125">
        <v>0</v>
      </c>
    </row>
    <row r="51" spans="1:9" ht="25.9" customHeight="1" x14ac:dyDescent="0.2">
      <c r="A51" s="286" t="s">
        <v>467</v>
      </c>
      <c r="B51" s="287"/>
      <c r="C51" s="287"/>
      <c r="D51" s="287"/>
      <c r="E51" s="287"/>
      <c r="F51" s="287"/>
      <c r="G51" s="29">
        <v>42</v>
      </c>
      <c r="H51" s="42">
        <f>H21+H36+H49+H50</f>
        <v>0</v>
      </c>
      <c r="I51" s="42">
        <f>I21+I36+I49+I50</f>
        <v>0</v>
      </c>
    </row>
    <row r="52" spans="1:9" ht="25.15" customHeight="1" x14ac:dyDescent="0.2">
      <c r="A52" s="288" t="s">
        <v>324</v>
      </c>
      <c r="B52" s="288"/>
      <c r="C52" s="288"/>
      <c r="D52" s="288"/>
      <c r="E52" s="288"/>
      <c r="F52" s="288"/>
      <c r="G52" s="28">
        <v>43</v>
      </c>
      <c r="H52" s="125">
        <v>0</v>
      </c>
      <c r="I52" s="125">
        <v>0</v>
      </c>
    </row>
    <row r="53" spans="1:9" ht="31.9" customHeight="1" x14ac:dyDescent="0.2">
      <c r="A53" s="282" t="s">
        <v>468</v>
      </c>
      <c r="B53" s="283"/>
      <c r="C53" s="283"/>
      <c r="D53" s="283"/>
      <c r="E53" s="283"/>
      <c r="F53" s="283"/>
      <c r="G53" s="30">
        <v>44</v>
      </c>
      <c r="H53" s="43">
        <f>H52+H51</f>
        <v>0</v>
      </c>
      <c r="I53" s="43">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6" zoomScale="70" zoomScaleNormal="100" zoomScaleSheetLayoutView="70" workbookViewId="0">
      <selection activeCell="G45" sqref="G45"/>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45"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8" t="s">
        <v>325</v>
      </c>
      <c r="B1" s="319"/>
      <c r="C1" s="319"/>
      <c r="D1" s="319"/>
      <c r="E1" s="319"/>
      <c r="F1" s="319"/>
      <c r="G1" s="319"/>
      <c r="H1" s="319"/>
      <c r="I1" s="319"/>
      <c r="J1" s="319"/>
      <c r="K1" s="44"/>
    </row>
    <row r="2" spans="1:25" ht="15.75" x14ac:dyDescent="0.2">
      <c r="A2" s="2"/>
      <c r="B2" s="3"/>
      <c r="C2" s="320" t="s">
        <v>326</v>
      </c>
      <c r="D2" s="320"/>
      <c r="E2" s="9">
        <v>45658</v>
      </c>
      <c r="F2" s="4" t="s">
        <v>327</v>
      </c>
      <c r="G2" s="9">
        <v>45930</v>
      </c>
      <c r="H2" s="46"/>
      <c r="I2" s="46"/>
      <c r="J2" s="46"/>
      <c r="K2" s="47"/>
      <c r="X2" s="48" t="s">
        <v>501</v>
      </c>
    </row>
    <row r="3" spans="1:25" ht="13.5" customHeight="1" thickBot="1" x14ac:dyDescent="0.25">
      <c r="A3" s="321" t="s">
        <v>328</v>
      </c>
      <c r="B3" s="322"/>
      <c r="C3" s="322"/>
      <c r="D3" s="322"/>
      <c r="E3" s="322"/>
      <c r="F3" s="322"/>
      <c r="G3" s="325" t="s">
        <v>329</v>
      </c>
      <c r="H3" s="308" t="s">
        <v>330</v>
      </c>
      <c r="I3" s="308"/>
      <c r="J3" s="308"/>
      <c r="K3" s="308"/>
      <c r="L3" s="308"/>
      <c r="M3" s="308"/>
      <c r="N3" s="308"/>
      <c r="O3" s="308"/>
      <c r="P3" s="308"/>
      <c r="Q3" s="308"/>
      <c r="R3" s="308"/>
      <c r="S3" s="308"/>
      <c r="T3" s="308"/>
      <c r="U3" s="308"/>
      <c r="V3" s="308"/>
      <c r="W3" s="308"/>
      <c r="X3" s="308" t="s">
        <v>331</v>
      </c>
      <c r="Y3" s="310" t="s">
        <v>332</v>
      </c>
    </row>
    <row r="4" spans="1:25" ht="68.25" thickBot="1" x14ac:dyDescent="0.25">
      <c r="A4" s="323"/>
      <c r="B4" s="324"/>
      <c r="C4" s="324"/>
      <c r="D4" s="324"/>
      <c r="E4" s="324"/>
      <c r="F4" s="324"/>
      <c r="G4" s="326"/>
      <c r="H4" s="49" t="s">
        <v>333</v>
      </c>
      <c r="I4" s="49" t="s">
        <v>334</v>
      </c>
      <c r="J4" s="49" t="s">
        <v>335</v>
      </c>
      <c r="K4" s="49" t="s">
        <v>336</v>
      </c>
      <c r="L4" s="49" t="s">
        <v>337</v>
      </c>
      <c r="M4" s="49" t="s">
        <v>338</v>
      </c>
      <c r="N4" s="49" t="s">
        <v>339</v>
      </c>
      <c r="O4" s="49" t="s">
        <v>340</v>
      </c>
      <c r="P4" s="112" t="s">
        <v>469</v>
      </c>
      <c r="Q4" s="49" t="s">
        <v>341</v>
      </c>
      <c r="R4" s="49" t="s">
        <v>342</v>
      </c>
      <c r="S4" s="49" t="s">
        <v>470</v>
      </c>
      <c r="T4" s="49" t="s">
        <v>471</v>
      </c>
      <c r="U4" s="49" t="s">
        <v>343</v>
      </c>
      <c r="V4" s="49" t="s">
        <v>344</v>
      </c>
      <c r="W4" s="49" t="s">
        <v>345</v>
      </c>
      <c r="X4" s="309"/>
      <c r="Y4" s="311"/>
    </row>
    <row r="5" spans="1:25" ht="22.5" x14ac:dyDescent="0.2">
      <c r="A5" s="312">
        <v>1</v>
      </c>
      <c r="B5" s="313"/>
      <c r="C5" s="313"/>
      <c r="D5" s="313"/>
      <c r="E5" s="313"/>
      <c r="F5" s="313"/>
      <c r="G5" s="5">
        <v>2</v>
      </c>
      <c r="H5" s="50" t="s">
        <v>346</v>
      </c>
      <c r="I5" s="51" t="s">
        <v>347</v>
      </c>
      <c r="J5" s="50" t="s">
        <v>348</v>
      </c>
      <c r="K5" s="51" t="s">
        <v>349</v>
      </c>
      <c r="L5" s="50" t="s">
        <v>350</v>
      </c>
      <c r="M5" s="51" t="s">
        <v>351</v>
      </c>
      <c r="N5" s="50" t="s">
        <v>352</v>
      </c>
      <c r="O5" s="51" t="s">
        <v>353</v>
      </c>
      <c r="P5" s="50" t="s">
        <v>354</v>
      </c>
      <c r="Q5" s="51" t="s">
        <v>355</v>
      </c>
      <c r="R5" s="50" t="s">
        <v>356</v>
      </c>
      <c r="S5" s="113" t="s">
        <v>472</v>
      </c>
      <c r="T5" s="113" t="s">
        <v>473</v>
      </c>
      <c r="U5" s="113" t="s">
        <v>474</v>
      </c>
      <c r="V5" s="113" t="s">
        <v>475</v>
      </c>
      <c r="W5" s="113" t="s">
        <v>476</v>
      </c>
      <c r="X5" s="113">
        <v>19</v>
      </c>
      <c r="Y5" s="114" t="s">
        <v>477</v>
      </c>
    </row>
    <row r="6" spans="1:25" x14ac:dyDescent="0.2">
      <c r="A6" s="314" t="s">
        <v>357</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
      <c r="A7" s="306" t="s">
        <v>358</v>
      </c>
      <c r="B7" s="306"/>
      <c r="C7" s="306"/>
      <c r="D7" s="306"/>
      <c r="E7" s="306"/>
      <c r="F7" s="306"/>
      <c r="G7" s="6">
        <v>1</v>
      </c>
      <c r="H7" s="52">
        <v>26215395</v>
      </c>
      <c r="I7" s="52">
        <v>24505176</v>
      </c>
      <c r="J7" s="52">
        <v>453900</v>
      </c>
      <c r="K7" s="52">
        <v>183457</v>
      </c>
      <c r="L7" s="52">
        <v>33740</v>
      </c>
      <c r="M7" s="52">
        <v>0</v>
      </c>
      <c r="N7" s="52">
        <v>0</v>
      </c>
      <c r="O7" s="52">
        <v>0</v>
      </c>
      <c r="P7" s="52">
        <v>0</v>
      </c>
      <c r="Q7" s="52">
        <v>0</v>
      </c>
      <c r="R7" s="52">
        <v>0</v>
      </c>
      <c r="S7" s="52">
        <v>0</v>
      </c>
      <c r="T7" s="52">
        <v>0</v>
      </c>
      <c r="U7" s="52">
        <v>11846921</v>
      </c>
      <c r="V7" s="52">
        <v>7027760</v>
      </c>
      <c r="W7" s="53">
        <f>H7+I7+J7+K7-L7+M7+N7+O7+P7+Q7+R7+U7+V7+S7+T7</f>
        <v>70198869</v>
      </c>
      <c r="X7" s="52">
        <v>-37395</v>
      </c>
      <c r="Y7" s="53">
        <f>W7+X7</f>
        <v>70161474</v>
      </c>
    </row>
    <row r="8" spans="1:25" x14ac:dyDescent="0.2">
      <c r="A8" s="301" t="s">
        <v>359</v>
      </c>
      <c r="B8" s="301"/>
      <c r="C8" s="301"/>
      <c r="D8" s="301"/>
      <c r="E8" s="301"/>
      <c r="F8" s="301"/>
      <c r="G8" s="6">
        <v>2</v>
      </c>
      <c r="H8" s="52">
        <v>0</v>
      </c>
      <c r="I8" s="52">
        <v>0</v>
      </c>
      <c r="J8" s="52">
        <v>0</v>
      </c>
      <c r="K8" s="52">
        <v>0</v>
      </c>
      <c r="L8" s="52">
        <v>0</v>
      </c>
      <c r="M8" s="52">
        <v>0</v>
      </c>
      <c r="N8" s="52">
        <v>0</v>
      </c>
      <c r="O8" s="52">
        <v>0</v>
      </c>
      <c r="P8" s="52">
        <v>0</v>
      </c>
      <c r="Q8" s="52">
        <v>0</v>
      </c>
      <c r="R8" s="52">
        <v>0</v>
      </c>
      <c r="S8" s="52">
        <v>0</v>
      </c>
      <c r="T8" s="52">
        <v>0</v>
      </c>
      <c r="U8" s="52">
        <v>0</v>
      </c>
      <c r="V8" s="52">
        <v>0</v>
      </c>
      <c r="W8" s="53">
        <f t="shared" ref="W8:W9" si="0">H8+I8+J8+K8-L8+M8+N8+O8+P8+Q8+R8+U8+V8+S8+T8</f>
        <v>0</v>
      </c>
      <c r="X8" s="52">
        <v>0</v>
      </c>
      <c r="Y8" s="53">
        <f t="shared" ref="Y8:Y9" si="1">W8+X8</f>
        <v>0</v>
      </c>
    </row>
    <row r="9" spans="1:25" x14ac:dyDescent="0.2">
      <c r="A9" s="301" t="s">
        <v>360</v>
      </c>
      <c r="B9" s="301"/>
      <c r="C9" s="301"/>
      <c r="D9" s="301"/>
      <c r="E9" s="301"/>
      <c r="F9" s="301"/>
      <c r="G9" s="6">
        <v>3</v>
      </c>
      <c r="H9" s="52">
        <v>0</v>
      </c>
      <c r="I9" s="52">
        <v>0</v>
      </c>
      <c r="J9" s="52">
        <v>0</v>
      </c>
      <c r="K9" s="52">
        <v>0</v>
      </c>
      <c r="L9" s="52">
        <v>0</v>
      </c>
      <c r="M9" s="52">
        <v>0</v>
      </c>
      <c r="N9" s="52">
        <v>0</v>
      </c>
      <c r="O9" s="52">
        <v>0</v>
      </c>
      <c r="P9" s="52">
        <v>0</v>
      </c>
      <c r="Q9" s="52">
        <v>0</v>
      </c>
      <c r="R9" s="52">
        <v>0</v>
      </c>
      <c r="S9" s="52">
        <v>0</v>
      </c>
      <c r="T9" s="52">
        <v>0</v>
      </c>
      <c r="U9" s="52">
        <v>0</v>
      </c>
      <c r="V9" s="52">
        <v>0</v>
      </c>
      <c r="W9" s="53">
        <f t="shared" si="0"/>
        <v>0</v>
      </c>
      <c r="X9" s="52">
        <v>0</v>
      </c>
      <c r="Y9" s="53">
        <f t="shared" si="1"/>
        <v>0</v>
      </c>
    </row>
    <row r="10" spans="1:25" ht="24" customHeight="1" x14ac:dyDescent="0.2">
      <c r="A10" s="307" t="s">
        <v>361</v>
      </c>
      <c r="B10" s="307"/>
      <c r="C10" s="307"/>
      <c r="D10" s="307"/>
      <c r="E10" s="307"/>
      <c r="F10" s="307"/>
      <c r="G10" s="7">
        <v>4</v>
      </c>
      <c r="H10" s="53">
        <f>H7+H8+H9</f>
        <v>26215395</v>
      </c>
      <c r="I10" s="53">
        <f t="shared" ref="I10:Y10" si="2">I7+I8+I9</f>
        <v>24505176</v>
      </c>
      <c r="J10" s="53">
        <f t="shared" si="2"/>
        <v>453900</v>
      </c>
      <c r="K10" s="53">
        <f t="shared" si="2"/>
        <v>183457</v>
      </c>
      <c r="L10" s="53">
        <f t="shared" si="2"/>
        <v>33740</v>
      </c>
      <c r="M10" s="53">
        <f t="shared" si="2"/>
        <v>0</v>
      </c>
      <c r="N10" s="53">
        <f t="shared" si="2"/>
        <v>0</v>
      </c>
      <c r="O10" s="53">
        <f t="shared" si="2"/>
        <v>0</v>
      </c>
      <c r="P10" s="53">
        <f t="shared" si="2"/>
        <v>0</v>
      </c>
      <c r="Q10" s="53">
        <f t="shared" si="2"/>
        <v>0</v>
      </c>
      <c r="R10" s="53">
        <f t="shared" si="2"/>
        <v>0</v>
      </c>
      <c r="S10" s="53">
        <f t="shared" si="2"/>
        <v>0</v>
      </c>
      <c r="T10" s="53">
        <f t="shared" si="2"/>
        <v>0</v>
      </c>
      <c r="U10" s="53">
        <f t="shared" si="2"/>
        <v>11846921</v>
      </c>
      <c r="V10" s="53">
        <f t="shared" si="2"/>
        <v>7027760</v>
      </c>
      <c r="W10" s="53">
        <f t="shared" si="2"/>
        <v>70198869</v>
      </c>
      <c r="X10" s="53">
        <f t="shared" si="2"/>
        <v>-37395</v>
      </c>
      <c r="Y10" s="53">
        <f t="shared" si="2"/>
        <v>70161474</v>
      </c>
    </row>
    <row r="11" spans="1:25" x14ac:dyDescent="0.2">
      <c r="A11" s="301" t="s">
        <v>362</v>
      </c>
      <c r="B11" s="301"/>
      <c r="C11" s="301"/>
      <c r="D11" s="301"/>
      <c r="E11" s="301"/>
      <c r="F11" s="301"/>
      <c r="G11" s="6">
        <v>5</v>
      </c>
      <c r="H11" s="54">
        <v>0</v>
      </c>
      <c r="I11" s="54">
        <v>0</v>
      </c>
      <c r="J11" s="54">
        <v>0</v>
      </c>
      <c r="K11" s="54">
        <v>0</v>
      </c>
      <c r="L11" s="54">
        <v>0</v>
      </c>
      <c r="M11" s="54">
        <v>0</v>
      </c>
      <c r="N11" s="54">
        <v>0</v>
      </c>
      <c r="O11" s="54">
        <v>0</v>
      </c>
      <c r="P11" s="54">
        <v>0</v>
      </c>
      <c r="Q11" s="54">
        <v>0</v>
      </c>
      <c r="R11" s="54">
        <v>0</v>
      </c>
      <c r="S11" s="52">
        <v>0</v>
      </c>
      <c r="T11" s="52">
        <v>0</v>
      </c>
      <c r="U11" s="54">
        <v>0</v>
      </c>
      <c r="V11" s="52">
        <v>0</v>
      </c>
      <c r="W11" s="53">
        <f t="shared" ref="W11:W29" si="3">H11+I11+J11+K11-L11+M11+N11+O11+P11+Q11+R11+U11+V11+S11+T11</f>
        <v>0</v>
      </c>
      <c r="X11" s="52">
        <v>-52920</v>
      </c>
      <c r="Y11" s="53">
        <f t="shared" ref="Y11:Y29" si="4">W11+X11</f>
        <v>-52920</v>
      </c>
    </row>
    <row r="12" spans="1:25" x14ac:dyDescent="0.2">
      <c r="A12" s="301" t="s">
        <v>363</v>
      </c>
      <c r="B12" s="301"/>
      <c r="C12" s="301"/>
      <c r="D12" s="301"/>
      <c r="E12" s="301"/>
      <c r="F12" s="301"/>
      <c r="G12" s="6">
        <v>6</v>
      </c>
      <c r="H12" s="54">
        <v>0</v>
      </c>
      <c r="I12" s="54">
        <v>0</v>
      </c>
      <c r="J12" s="54">
        <v>0</v>
      </c>
      <c r="K12" s="54">
        <v>0</v>
      </c>
      <c r="L12" s="54">
        <v>0</v>
      </c>
      <c r="M12" s="54">
        <v>0</v>
      </c>
      <c r="N12" s="52">
        <v>0</v>
      </c>
      <c r="O12" s="54">
        <v>0</v>
      </c>
      <c r="P12" s="54">
        <v>0</v>
      </c>
      <c r="Q12" s="54">
        <v>0</v>
      </c>
      <c r="R12" s="54">
        <v>0</v>
      </c>
      <c r="S12" s="52">
        <v>0</v>
      </c>
      <c r="T12" s="52">
        <v>0</v>
      </c>
      <c r="U12" s="54">
        <v>0</v>
      </c>
      <c r="V12" s="54">
        <v>0</v>
      </c>
      <c r="W12" s="53">
        <f t="shared" si="3"/>
        <v>0</v>
      </c>
      <c r="X12" s="52">
        <v>0</v>
      </c>
      <c r="Y12" s="53">
        <f t="shared" si="4"/>
        <v>0</v>
      </c>
    </row>
    <row r="13" spans="1:25" ht="26.25" customHeight="1" x14ac:dyDescent="0.2">
      <c r="A13" s="301" t="s">
        <v>364</v>
      </c>
      <c r="B13" s="301"/>
      <c r="C13" s="301"/>
      <c r="D13" s="301"/>
      <c r="E13" s="301"/>
      <c r="F13" s="301"/>
      <c r="G13" s="6">
        <v>7</v>
      </c>
      <c r="H13" s="54">
        <v>0</v>
      </c>
      <c r="I13" s="54">
        <v>0</v>
      </c>
      <c r="J13" s="54">
        <v>0</v>
      </c>
      <c r="K13" s="54">
        <v>0</v>
      </c>
      <c r="L13" s="54">
        <v>0</v>
      </c>
      <c r="M13" s="54">
        <v>0</v>
      </c>
      <c r="N13" s="54">
        <v>0</v>
      </c>
      <c r="O13" s="52">
        <v>0</v>
      </c>
      <c r="P13" s="54">
        <v>0</v>
      </c>
      <c r="Q13" s="54">
        <v>0</v>
      </c>
      <c r="R13" s="54">
        <v>0</v>
      </c>
      <c r="S13" s="52">
        <v>0</v>
      </c>
      <c r="T13" s="52">
        <v>0</v>
      </c>
      <c r="U13" s="52">
        <v>0</v>
      </c>
      <c r="V13" s="52">
        <v>0</v>
      </c>
      <c r="W13" s="53">
        <f t="shared" si="3"/>
        <v>0</v>
      </c>
      <c r="X13" s="52">
        <v>0</v>
      </c>
      <c r="Y13" s="53">
        <f t="shared" si="4"/>
        <v>0</v>
      </c>
    </row>
    <row r="14" spans="1:25" ht="29.25" customHeight="1" x14ac:dyDescent="0.2">
      <c r="A14" s="301" t="s">
        <v>478</v>
      </c>
      <c r="B14" s="301"/>
      <c r="C14" s="301"/>
      <c r="D14" s="301"/>
      <c r="E14" s="301"/>
      <c r="F14" s="301"/>
      <c r="G14" s="6">
        <v>8</v>
      </c>
      <c r="H14" s="54">
        <v>0</v>
      </c>
      <c r="I14" s="54">
        <v>0</v>
      </c>
      <c r="J14" s="54">
        <v>0</v>
      </c>
      <c r="K14" s="54">
        <v>0</v>
      </c>
      <c r="L14" s="54">
        <v>0</v>
      </c>
      <c r="M14" s="54">
        <v>0</v>
      </c>
      <c r="N14" s="54">
        <v>0</v>
      </c>
      <c r="O14" s="54">
        <v>0</v>
      </c>
      <c r="P14" s="52">
        <v>0</v>
      </c>
      <c r="Q14" s="54">
        <v>0</v>
      </c>
      <c r="R14" s="54">
        <v>0</v>
      </c>
      <c r="S14" s="52">
        <v>0</v>
      </c>
      <c r="T14" s="52">
        <v>0</v>
      </c>
      <c r="U14" s="52">
        <v>0</v>
      </c>
      <c r="V14" s="52">
        <v>0</v>
      </c>
      <c r="W14" s="53">
        <f t="shared" si="3"/>
        <v>0</v>
      </c>
      <c r="X14" s="52">
        <v>0</v>
      </c>
      <c r="Y14" s="53">
        <f t="shared" si="4"/>
        <v>0</v>
      </c>
    </row>
    <row r="15" spans="1:25" x14ac:dyDescent="0.2">
      <c r="A15" s="301" t="s">
        <v>365</v>
      </c>
      <c r="B15" s="301"/>
      <c r="C15" s="301"/>
      <c r="D15" s="301"/>
      <c r="E15" s="301"/>
      <c r="F15" s="301"/>
      <c r="G15" s="6">
        <v>9</v>
      </c>
      <c r="H15" s="54">
        <v>0</v>
      </c>
      <c r="I15" s="54">
        <v>0</v>
      </c>
      <c r="J15" s="54">
        <v>0</v>
      </c>
      <c r="K15" s="54">
        <v>0</v>
      </c>
      <c r="L15" s="54">
        <v>0</v>
      </c>
      <c r="M15" s="54">
        <v>0</v>
      </c>
      <c r="N15" s="54">
        <v>0</v>
      </c>
      <c r="O15" s="54">
        <v>0</v>
      </c>
      <c r="P15" s="54">
        <v>0</v>
      </c>
      <c r="Q15" s="52">
        <v>0</v>
      </c>
      <c r="R15" s="54">
        <v>0</v>
      </c>
      <c r="S15" s="52">
        <v>0</v>
      </c>
      <c r="T15" s="52">
        <v>0</v>
      </c>
      <c r="U15" s="52">
        <v>0</v>
      </c>
      <c r="V15" s="52">
        <v>0</v>
      </c>
      <c r="W15" s="53">
        <f t="shared" si="3"/>
        <v>0</v>
      </c>
      <c r="X15" s="52">
        <v>0</v>
      </c>
      <c r="Y15" s="53">
        <f t="shared" si="4"/>
        <v>0</v>
      </c>
    </row>
    <row r="16" spans="1:25" ht="28.5" customHeight="1" x14ac:dyDescent="0.2">
      <c r="A16" s="301" t="s">
        <v>366</v>
      </c>
      <c r="B16" s="301"/>
      <c r="C16" s="301"/>
      <c r="D16" s="301"/>
      <c r="E16" s="301"/>
      <c r="F16" s="301"/>
      <c r="G16" s="6">
        <v>10</v>
      </c>
      <c r="H16" s="54">
        <v>0</v>
      </c>
      <c r="I16" s="54">
        <v>0</v>
      </c>
      <c r="J16" s="54">
        <v>0</v>
      </c>
      <c r="K16" s="54">
        <v>0</v>
      </c>
      <c r="L16" s="54">
        <v>0</v>
      </c>
      <c r="M16" s="54">
        <v>0</v>
      </c>
      <c r="N16" s="54">
        <v>0</v>
      </c>
      <c r="O16" s="54">
        <v>0</v>
      </c>
      <c r="P16" s="54">
        <v>0</v>
      </c>
      <c r="Q16" s="54">
        <v>0</v>
      </c>
      <c r="R16" s="52">
        <v>0</v>
      </c>
      <c r="S16" s="52">
        <v>0</v>
      </c>
      <c r="T16" s="52">
        <v>0</v>
      </c>
      <c r="U16" s="52">
        <v>0</v>
      </c>
      <c r="V16" s="52">
        <v>0</v>
      </c>
      <c r="W16" s="53">
        <f t="shared" si="3"/>
        <v>0</v>
      </c>
      <c r="X16" s="52">
        <v>0</v>
      </c>
      <c r="Y16" s="53">
        <f t="shared" si="4"/>
        <v>0</v>
      </c>
    </row>
    <row r="17" spans="1:25" ht="23.25" customHeight="1" x14ac:dyDescent="0.2">
      <c r="A17" s="301" t="s">
        <v>367</v>
      </c>
      <c r="B17" s="301"/>
      <c r="C17" s="301"/>
      <c r="D17" s="301"/>
      <c r="E17" s="301"/>
      <c r="F17" s="301"/>
      <c r="G17" s="6">
        <v>11</v>
      </c>
      <c r="H17" s="54">
        <v>0</v>
      </c>
      <c r="I17" s="54">
        <v>0</v>
      </c>
      <c r="J17" s="54">
        <v>0</v>
      </c>
      <c r="K17" s="54">
        <v>0</v>
      </c>
      <c r="L17" s="54">
        <v>0</v>
      </c>
      <c r="M17" s="54">
        <v>0</v>
      </c>
      <c r="N17" s="52">
        <v>0</v>
      </c>
      <c r="O17" s="52">
        <v>0</v>
      </c>
      <c r="P17" s="52">
        <v>0</v>
      </c>
      <c r="Q17" s="52">
        <v>0</v>
      </c>
      <c r="R17" s="52">
        <v>0</v>
      </c>
      <c r="S17" s="52">
        <v>0</v>
      </c>
      <c r="T17" s="52">
        <v>0</v>
      </c>
      <c r="U17" s="52">
        <v>0</v>
      </c>
      <c r="V17" s="52">
        <v>0</v>
      </c>
      <c r="W17" s="53">
        <f t="shared" si="3"/>
        <v>0</v>
      </c>
      <c r="X17" s="52">
        <v>0</v>
      </c>
      <c r="Y17" s="53">
        <f t="shared" si="4"/>
        <v>0</v>
      </c>
    </row>
    <row r="18" spans="1:25" x14ac:dyDescent="0.2">
      <c r="A18" s="301" t="s">
        <v>368</v>
      </c>
      <c r="B18" s="301"/>
      <c r="C18" s="301"/>
      <c r="D18" s="301"/>
      <c r="E18" s="301"/>
      <c r="F18" s="301"/>
      <c r="G18" s="6">
        <v>12</v>
      </c>
      <c r="H18" s="54">
        <v>0</v>
      </c>
      <c r="I18" s="54">
        <v>0</v>
      </c>
      <c r="J18" s="54">
        <v>0</v>
      </c>
      <c r="K18" s="54">
        <v>0</v>
      </c>
      <c r="L18" s="54">
        <v>0</v>
      </c>
      <c r="M18" s="54">
        <v>0</v>
      </c>
      <c r="N18" s="52">
        <v>0</v>
      </c>
      <c r="O18" s="52">
        <v>0</v>
      </c>
      <c r="P18" s="52">
        <v>0</v>
      </c>
      <c r="Q18" s="52">
        <v>0</v>
      </c>
      <c r="R18" s="52">
        <v>0</v>
      </c>
      <c r="S18" s="52">
        <v>0</v>
      </c>
      <c r="T18" s="52">
        <v>0</v>
      </c>
      <c r="U18" s="52">
        <v>0</v>
      </c>
      <c r="V18" s="52">
        <v>0</v>
      </c>
      <c r="W18" s="53">
        <f t="shared" si="3"/>
        <v>0</v>
      </c>
      <c r="X18" s="52">
        <v>0</v>
      </c>
      <c r="Y18" s="53">
        <f t="shared" si="4"/>
        <v>0</v>
      </c>
    </row>
    <row r="19" spans="1:25" x14ac:dyDescent="0.2">
      <c r="A19" s="301" t="s">
        <v>369</v>
      </c>
      <c r="B19" s="301"/>
      <c r="C19" s="301"/>
      <c r="D19" s="301"/>
      <c r="E19" s="301"/>
      <c r="F19" s="301"/>
      <c r="G19" s="6">
        <v>13</v>
      </c>
      <c r="H19" s="52">
        <v>0</v>
      </c>
      <c r="I19" s="52">
        <v>0</v>
      </c>
      <c r="J19" s="52">
        <v>0</v>
      </c>
      <c r="K19" s="52">
        <v>-57048</v>
      </c>
      <c r="L19" s="52">
        <v>-83012</v>
      </c>
      <c r="M19" s="52">
        <v>0</v>
      </c>
      <c r="N19" s="52">
        <v>0</v>
      </c>
      <c r="O19" s="52">
        <v>0</v>
      </c>
      <c r="P19" s="52">
        <v>0</v>
      </c>
      <c r="Q19" s="52">
        <v>0</v>
      </c>
      <c r="R19" s="52">
        <v>0</v>
      </c>
      <c r="S19" s="52">
        <v>0</v>
      </c>
      <c r="T19" s="52">
        <v>0</v>
      </c>
      <c r="U19" s="52">
        <v>-332013</v>
      </c>
      <c r="V19" s="52">
        <v>0</v>
      </c>
      <c r="W19" s="53">
        <f t="shared" si="3"/>
        <v>-306049</v>
      </c>
      <c r="X19" s="52">
        <v>24045</v>
      </c>
      <c r="Y19" s="53">
        <f t="shared" si="4"/>
        <v>-282004</v>
      </c>
    </row>
    <row r="20" spans="1:25" x14ac:dyDescent="0.2">
      <c r="A20" s="301" t="s">
        <v>370</v>
      </c>
      <c r="B20" s="301"/>
      <c r="C20" s="301"/>
      <c r="D20" s="301"/>
      <c r="E20" s="301"/>
      <c r="F20" s="301"/>
      <c r="G20" s="6">
        <v>14</v>
      </c>
      <c r="H20" s="54">
        <v>0</v>
      </c>
      <c r="I20" s="54">
        <v>0</v>
      </c>
      <c r="J20" s="54">
        <v>0</v>
      </c>
      <c r="K20" s="54">
        <v>0</v>
      </c>
      <c r="L20" s="54">
        <v>0</v>
      </c>
      <c r="M20" s="54">
        <v>0</v>
      </c>
      <c r="N20" s="52"/>
      <c r="O20" s="52"/>
      <c r="P20" s="52"/>
      <c r="Q20" s="52"/>
      <c r="R20" s="52"/>
      <c r="S20" s="52"/>
      <c r="T20" s="52"/>
      <c r="U20" s="52"/>
      <c r="V20" s="52"/>
      <c r="W20" s="53">
        <f t="shared" si="3"/>
        <v>0</v>
      </c>
      <c r="X20" s="52">
        <v>0</v>
      </c>
      <c r="Y20" s="53">
        <f t="shared" si="4"/>
        <v>0</v>
      </c>
    </row>
    <row r="21" spans="1:25" ht="30.75" customHeight="1" x14ac:dyDescent="0.2">
      <c r="A21" s="301" t="s">
        <v>479</v>
      </c>
      <c r="B21" s="301"/>
      <c r="C21" s="301"/>
      <c r="D21" s="301"/>
      <c r="E21" s="301"/>
      <c r="F21" s="301"/>
      <c r="G21" s="6">
        <v>15</v>
      </c>
      <c r="H21" s="52">
        <v>0</v>
      </c>
      <c r="I21" s="52">
        <v>0</v>
      </c>
      <c r="J21" s="52">
        <v>0</v>
      </c>
      <c r="K21" s="52">
        <v>0</v>
      </c>
      <c r="L21" s="52">
        <v>0</v>
      </c>
      <c r="M21" s="52">
        <v>0</v>
      </c>
      <c r="N21" s="52">
        <v>0</v>
      </c>
      <c r="O21" s="52">
        <v>0</v>
      </c>
      <c r="P21" s="52">
        <v>0</v>
      </c>
      <c r="Q21" s="52">
        <v>0</v>
      </c>
      <c r="R21" s="52">
        <v>0</v>
      </c>
      <c r="S21" s="52">
        <v>0</v>
      </c>
      <c r="T21" s="52">
        <v>0</v>
      </c>
      <c r="U21" s="52">
        <v>0</v>
      </c>
      <c r="V21" s="52">
        <v>0</v>
      </c>
      <c r="W21" s="53">
        <f t="shared" si="3"/>
        <v>0</v>
      </c>
      <c r="X21" s="52">
        <v>0</v>
      </c>
      <c r="Y21" s="53">
        <f t="shared" si="4"/>
        <v>0</v>
      </c>
    </row>
    <row r="22" spans="1:25" ht="28.5" customHeight="1" x14ac:dyDescent="0.2">
      <c r="A22" s="301" t="s">
        <v>480</v>
      </c>
      <c r="B22" s="301"/>
      <c r="C22" s="301"/>
      <c r="D22" s="301"/>
      <c r="E22" s="301"/>
      <c r="F22" s="301"/>
      <c r="G22" s="6">
        <v>16</v>
      </c>
      <c r="H22" s="52">
        <v>0</v>
      </c>
      <c r="I22" s="52">
        <v>0</v>
      </c>
      <c r="J22" s="52">
        <v>0</v>
      </c>
      <c r="K22" s="52">
        <v>0</v>
      </c>
      <c r="L22" s="52">
        <v>0</v>
      </c>
      <c r="M22" s="52">
        <v>0</v>
      </c>
      <c r="N22" s="52">
        <v>0</v>
      </c>
      <c r="O22" s="52">
        <v>0</v>
      </c>
      <c r="P22" s="52">
        <v>0</v>
      </c>
      <c r="Q22" s="52">
        <v>0</v>
      </c>
      <c r="R22" s="52">
        <v>0</v>
      </c>
      <c r="S22" s="52">
        <v>0</v>
      </c>
      <c r="T22" s="52">
        <v>0</v>
      </c>
      <c r="U22" s="52">
        <v>0</v>
      </c>
      <c r="V22" s="52">
        <v>0</v>
      </c>
      <c r="W22" s="53">
        <f t="shared" si="3"/>
        <v>0</v>
      </c>
      <c r="X22" s="52">
        <v>0</v>
      </c>
      <c r="Y22" s="53">
        <f t="shared" si="4"/>
        <v>0</v>
      </c>
    </row>
    <row r="23" spans="1:25" ht="26.25" customHeight="1" x14ac:dyDescent="0.2">
      <c r="A23" s="301" t="s">
        <v>481</v>
      </c>
      <c r="B23" s="301"/>
      <c r="C23" s="301"/>
      <c r="D23" s="301"/>
      <c r="E23" s="301"/>
      <c r="F23" s="301"/>
      <c r="G23" s="6">
        <v>17</v>
      </c>
      <c r="H23" s="52">
        <v>0</v>
      </c>
      <c r="I23" s="52">
        <v>0</v>
      </c>
      <c r="J23" s="52">
        <v>0</v>
      </c>
      <c r="K23" s="52">
        <v>0</v>
      </c>
      <c r="L23" s="52">
        <v>0</v>
      </c>
      <c r="M23" s="52">
        <v>0</v>
      </c>
      <c r="N23" s="52">
        <v>0</v>
      </c>
      <c r="O23" s="52">
        <v>0</v>
      </c>
      <c r="P23" s="52">
        <v>0</v>
      </c>
      <c r="Q23" s="52">
        <v>0</v>
      </c>
      <c r="R23" s="52">
        <v>0</v>
      </c>
      <c r="S23" s="52">
        <v>0</v>
      </c>
      <c r="T23" s="52">
        <v>0</v>
      </c>
      <c r="U23" s="52">
        <v>0</v>
      </c>
      <c r="V23" s="52">
        <v>0</v>
      </c>
      <c r="W23" s="53">
        <f t="shared" si="3"/>
        <v>0</v>
      </c>
      <c r="X23" s="52">
        <v>0</v>
      </c>
      <c r="Y23" s="53">
        <f t="shared" si="4"/>
        <v>0</v>
      </c>
    </row>
    <row r="24" spans="1:25" x14ac:dyDescent="0.2">
      <c r="A24" s="301" t="s">
        <v>371</v>
      </c>
      <c r="B24" s="301"/>
      <c r="C24" s="301"/>
      <c r="D24" s="301"/>
      <c r="E24" s="301"/>
      <c r="F24" s="301"/>
      <c r="G24" s="6">
        <v>18</v>
      </c>
      <c r="H24" s="52">
        <v>0</v>
      </c>
      <c r="I24" s="52">
        <v>0</v>
      </c>
      <c r="J24" s="52">
        <v>0</v>
      </c>
      <c r="K24" s="52">
        <v>0</v>
      </c>
      <c r="L24" s="52">
        <v>175681</v>
      </c>
      <c r="M24" s="52">
        <v>0</v>
      </c>
      <c r="N24" s="52">
        <v>0</v>
      </c>
      <c r="O24" s="52">
        <v>0</v>
      </c>
      <c r="P24" s="52">
        <v>0</v>
      </c>
      <c r="Q24" s="52">
        <v>0</v>
      </c>
      <c r="R24" s="52">
        <v>0</v>
      </c>
      <c r="S24" s="52">
        <v>0</v>
      </c>
      <c r="T24" s="52">
        <v>0</v>
      </c>
      <c r="U24" s="52">
        <v>0</v>
      </c>
      <c r="V24" s="52">
        <v>0</v>
      </c>
      <c r="W24" s="53">
        <f t="shared" si="3"/>
        <v>-175681</v>
      </c>
      <c r="X24" s="52">
        <v>0</v>
      </c>
      <c r="Y24" s="53">
        <f t="shared" si="4"/>
        <v>-175681</v>
      </c>
    </row>
    <row r="25" spans="1:25" x14ac:dyDescent="0.2">
      <c r="A25" s="301" t="s">
        <v>482</v>
      </c>
      <c r="B25" s="301"/>
      <c r="C25" s="301"/>
      <c r="D25" s="301"/>
      <c r="E25" s="301"/>
      <c r="F25" s="301"/>
      <c r="G25" s="6">
        <v>19</v>
      </c>
      <c r="H25" s="52">
        <v>0</v>
      </c>
      <c r="I25" s="52">
        <v>0</v>
      </c>
      <c r="J25" s="52">
        <v>0</v>
      </c>
      <c r="K25" s="52">
        <v>0</v>
      </c>
      <c r="L25" s="52">
        <v>0</v>
      </c>
      <c r="M25" s="52">
        <v>0</v>
      </c>
      <c r="N25" s="52">
        <v>0</v>
      </c>
      <c r="O25" s="52">
        <v>0</v>
      </c>
      <c r="P25" s="52">
        <v>0</v>
      </c>
      <c r="Q25" s="52">
        <v>0</v>
      </c>
      <c r="R25" s="52">
        <v>0</v>
      </c>
      <c r="S25" s="52">
        <v>0</v>
      </c>
      <c r="T25" s="52">
        <v>0</v>
      </c>
      <c r="U25" s="52">
        <v>0</v>
      </c>
      <c r="V25" s="52">
        <v>0</v>
      </c>
      <c r="W25" s="53">
        <f t="shared" si="3"/>
        <v>0</v>
      </c>
      <c r="X25" s="52">
        <v>0</v>
      </c>
      <c r="Y25" s="53">
        <f t="shared" si="4"/>
        <v>0</v>
      </c>
    </row>
    <row r="26" spans="1:25" x14ac:dyDescent="0.2">
      <c r="A26" s="301" t="s">
        <v>483</v>
      </c>
      <c r="B26" s="301"/>
      <c r="C26" s="301"/>
      <c r="D26" s="301"/>
      <c r="E26" s="301"/>
      <c r="F26" s="301"/>
      <c r="G26" s="6">
        <v>20</v>
      </c>
      <c r="H26" s="52">
        <v>0</v>
      </c>
      <c r="I26" s="52">
        <v>0</v>
      </c>
      <c r="J26" s="52">
        <v>0</v>
      </c>
      <c r="K26" s="52">
        <v>0</v>
      </c>
      <c r="L26" s="52">
        <v>0</v>
      </c>
      <c r="M26" s="52">
        <v>0</v>
      </c>
      <c r="N26" s="52">
        <v>0</v>
      </c>
      <c r="O26" s="52">
        <v>0</v>
      </c>
      <c r="P26" s="52">
        <v>0</v>
      </c>
      <c r="Q26" s="52">
        <v>0</v>
      </c>
      <c r="R26" s="52">
        <v>0</v>
      </c>
      <c r="S26" s="52">
        <v>0</v>
      </c>
      <c r="T26" s="52">
        <v>0</v>
      </c>
      <c r="U26" s="52">
        <v>-3555174</v>
      </c>
      <c r="V26" s="52">
        <v>0</v>
      </c>
      <c r="W26" s="53">
        <f t="shared" si="3"/>
        <v>-3555174</v>
      </c>
      <c r="X26" s="52">
        <v>0</v>
      </c>
      <c r="Y26" s="53">
        <f t="shared" si="4"/>
        <v>-3555174</v>
      </c>
    </row>
    <row r="27" spans="1:25" x14ac:dyDescent="0.2">
      <c r="A27" s="301" t="s">
        <v>484</v>
      </c>
      <c r="B27" s="301"/>
      <c r="C27" s="301"/>
      <c r="D27" s="301"/>
      <c r="E27" s="301"/>
      <c r="F27" s="301"/>
      <c r="G27" s="6">
        <v>21</v>
      </c>
      <c r="H27" s="52">
        <v>0</v>
      </c>
      <c r="I27" s="52">
        <v>0</v>
      </c>
      <c r="J27" s="52">
        <v>0</v>
      </c>
      <c r="K27" s="52">
        <v>0</v>
      </c>
      <c r="L27" s="52">
        <v>0</v>
      </c>
      <c r="M27" s="52">
        <v>0</v>
      </c>
      <c r="N27" s="52">
        <v>0</v>
      </c>
      <c r="O27" s="52">
        <v>0</v>
      </c>
      <c r="P27" s="52">
        <v>0</v>
      </c>
      <c r="Q27" s="52">
        <v>0</v>
      </c>
      <c r="R27" s="52">
        <v>0</v>
      </c>
      <c r="S27" s="52">
        <v>0</v>
      </c>
      <c r="T27" s="52">
        <v>0</v>
      </c>
      <c r="U27" s="52">
        <v>0</v>
      </c>
      <c r="V27" s="52">
        <v>0</v>
      </c>
      <c r="W27" s="53">
        <f t="shared" si="3"/>
        <v>0</v>
      </c>
      <c r="X27" s="52">
        <v>0</v>
      </c>
      <c r="Y27" s="53">
        <f t="shared" si="4"/>
        <v>0</v>
      </c>
    </row>
    <row r="28" spans="1:25" x14ac:dyDescent="0.2">
      <c r="A28" s="301" t="s">
        <v>485</v>
      </c>
      <c r="B28" s="301"/>
      <c r="C28" s="301"/>
      <c r="D28" s="301"/>
      <c r="E28" s="301"/>
      <c r="F28" s="301"/>
      <c r="G28" s="6">
        <v>22</v>
      </c>
      <c r="H28" s="52">
        <v>0</v>
      </c>
      <c r="I28" s="52">
        <v>0</v>
      </c>
      <c r="J28" s="52">
        <v>315547</v>
      </c>
      <c r="K28" s="52">
        <v>0</v>
      </c>
      <c r="L28" s="52">
        <v>0</v>
      </c>
      <c r="M28" s="52">
        <v>0</v>
      </c>
      <c r="N28" s="52">
        <v>0</v>
      </c>
      <c r="O28" s="52">
        <v>0</v>
      </c>
      <c r="P28" s="52">
        <v>0</v>
      </c>
      <c r="Q28" s="52">
        <v>0</v>
      </c>
      <c r="R28" s="52">
        <v>0</v>
      </c>
      <c r="S28" s="52">
        <v>0</v>
      </c>
      <c r="T28" s="52">
        <v>0</v>
      </c>
      <c r="U28" s="52">
        <v>6712213</v>
      </c>
      <c r="V28" s="52">
        <v>-7027760</v>
      </c>
      <c r="W28" s="53">
        <f t="shared" si="3"/>
        <v>0</v>
      </c>
      <c r="X28" s="52">
        <v>0</v>
      </c>
      <c r="Y28" s="53">
        <f t="shared" si="4"/>
        <v>0</v>
      </c>
    </row>
    <row r="29" spans="1:25" x14ac:dyDescent="0.2">
      <c r="A29" s="301" t="s">
        <v>486</v>
      </c>
      <c r="B29" s="301"/>
      <c r="C29" s="301"/>
      <c r="D29" s="301"/>
      <c r="E29" s="301"/>
      <c r="F29" s="301"/>
      <c r="G29" s="6">
        <v>23</v>
      </c>
      <c r="H29" s="52">
        <v>0</v>
      </c>
      <c r="I29" s="52">
        <v>0</v>
      </c>
      <c r="J29" s="52">
        <v>0</v>
      </c>
      <c r="K29" s="52">
        <v>0</v>
      </c>
      <c r="L29" s="52">
        <v>0</v>
      </c>
      <c r="M29" s="52">
        <v>0</v>
      </c>
      <c r="N29" s="52">
        <v>0</v>
      </c>
      <c r="O29" s="52">
        <v>0</v>
      </c>
      <c r="P29" s="52">
        <v>0</v>
      </c>
      <c r="Q29" s="52">
        <v>0</v>
      </c>
      <c r="R29" s="52">
        <v>0</v>
      </c>
      <c r="S29" s="52">
        <v>0</v>
      </c>
      <c r="T29" s="52">
        <v>0</v>
      </c>
      <c r="U29" s="52">
        <v>0</v>
      </c>
      <c r="V29" s="52">
        <v>0</v>
      </c>
      <c r="W29" s="53">
        <f t="shared" si="3"/>
        <v>0</v>
      </c>
      <c r="X29" s="52">
        <v>0</v>
      </c>
      <c r="Y29" s="53">
        <f t="shared" si="4"/>
        <v>0</v>
      </c>
    </row>
    <row r="30" spans="1:25" ht="21.75" customHeight="1" x14ac:dyDescent="0.2">
      <c r="A30" s="302" t="s">
        <v>487</v>
      </c>
      <c r="B30" s="302"/>
      <c r="C30" s="302"/>
      <c r="D30" s="302"/>
      <c r="E30" s="302"/>
      <c r="F30" s="302"/>
      <c r="G30" s="8">
        <v>24</v>
      </c>
      <c r="H30" s="55">
        <f>SUM(H10:H29)</f>
        <v>26215395</v>
      </c>
      <c r="I30" s="55">
        <f t="shared" ref="I30:Y30" si="5">SUM(I10:I29)</f>
        <v>24505176</v>
      </c>
      <c r="J30" s="55">
        <f t="shared" si="5"/>
        <v>769447</v>
      </c>
      <c r="K30" s="55">
        <f t="shared" si="5"/>
        <v>126409</v>
      </c>
      <c r="L30" s="55">
        <f t="shared" si="5"/>
        <v>126409</v>
      </c>
      <c r="M30" s="55">
        <f t="shared" si="5"/>
        <v>0</v>
      </c>
      <c r="N30" s="55">
        <f t="shared" si="5"/>
        <v>0</v>
      </c>
      <c r="O30" s="55">
        <f t="shared" si="5"/>
        <v>0</v>
      </c>
      <c r="P30" s="55">
        <f t="shared" si="5"/>
        <v>0</v>
      </c>
      <c r="Q30" s="55">
        <f t="shared" si="5"/>
        <v>0</v>
      </c>
      <c r="R30" s="55">
        <f t="shared" si="5"/>
        <v>0</v>
      </c>
      <c r="S30" s="55">
        <f t="shared" si="5"/>
        <v>0</v>
      </c>
      <c r="T30" s="55">
        <f t="shared" si="5"/>
        <v>0</v>
      </c>
      <c r="U30" s="55">
        <f t="shared" si="5"/>
        <v>14671947</v>
      </c>
      <c r="V30" s="55">
        <f t="shared" si="5"/>
        <v>0</v>
      </c>
      <c r="W30" s="55">
        <f t="shared" si="5"/>
        <v>66161965</v>
      </c>
      <c r="X30" s="55">
        <f t="shared" si="5"/>
        <v>-66270</v>
      </c>
      <c r="Y30" s="55">
        <f t="shared" si="5"/>
        <v>66095695</v>
      </c>
    </row>
    <row r="31" spans="1:25" x14ac:dyDescent="0.2">
      <c r="A31" s="303" t="s">
        <v>372</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297" t="s">
        <v>373</v>
      </c>
      <c r="B32" s="298"/>
      <c r="C32" s="298"/>
      <c r="D32" s="298"/>
      <c r="E32" s="298"/>
      <c r="F32" s="298"/>
      <c r="G32" s="7">
        <v>25</v>
      </c>
      <c r="H32" s="53">
        <f>SUM(H12:H20)</f>
        <v>0</v>
      </c>
      <c r="I32" s="53">
        <f t="shared" ref="I32:Y32" si="6">SUM(I12:I20)</f>
        <v>0</v>
      </c>
      <c r="J32" s="53">
        <f t="shared" si="6"/>
        <v>0</v>
      </c>
      <c r="K32" s="53">
        <f t="shared" si="6"/>
        <v>-57048</v>
      </c>
      <c r="L32" s="53">
        <f t="shared" si="6"/>
        <v>-83012</v>
      </c>
      <c r="M32" s="53">
        <f t="shared" si="6"/>
        <v>0</v>
      </c>
      <c r="N32" s="53">
        <f t="shared" si="6"/>
        <v>0</v>
      </c>
      <c r="O32" s="53">
        <f t="shared" si="6"/>
        <v>0</v>
      </c>
      <c r="P32" s="53">
        <f t="shared" si="6"/>
        <v>0</v>
      </c>
      <c r="Q32" s="53">
        <f t="shared" si="6"/>
        <v>0</v>
      </c>
      <c r="R32" s="53">
        <f t="shared" si="6"/>
        <v>0</v>
      </c>
      <c r="S32" s="53">
        <f t="shared" si="6"/>
        <v>0</v>
      </c>
      <c r="T32" s="53">
        <f t="shared" si="6"/>
        <v>0</v>
      </c>
      <c r="U32" s="53">
        <f t="shared" si="6"/>
        <v>-332013</v>
      </c>
      <c r="V32" s="53">
        <f t="shared" si="6"/>
        <v>0</v>
      </c>
      <c r="W32" s="53">
        <f t="shared" si="6"/>
        <v>-306049</v>
      </c>
      <c r="X32" s="53">
        <f t="shared" si="6"/>
        <v>24045</v>
      </c>
      <c r="Y32" s="53">
        <f t="shared" si="6"/>
        <v>-282004</v>
      </c>
    </row>
    <row r="33" spans="1:25" ht="31.5" customHeight="1" x14ac:dyDescent="0.2">
      <c r="A33" s="297" t="s">
        <v>488</v>
      </c>
      <c r="B33" s="298"/>
      <c r="C33" s="298"/>
      <c r="D33" s="298"/>
      <c r="E33" s="298"/>
      <c r="F33" s="298"/>
      <c r="G33" s="7">
        <v>26</v>
      </c>
      <c r="H33" s="53">
        <f>H11+H32</f>
        <v>0</v>
      </c>
      <c r="I33" s="53">
        <f t="shared" ref="I33:Y33" si="7">I11+I32</f>
        <v>0</v>
      </c>
      <c r="J33" s="53">
        <f t="shared" si="7"/>
        <v>0</v>
      </c>
      <c r="K33" s="53">
        <f t="shared" si="7"/>
        <v>-57048</v>
      </c>
      <c r="L33" s="53">
        <f t="shared" si="7"/>
        <v>-83012</v>
      </c>
      <c r="M33" s="53">
        <f t="shared" si="7"/>
        <v>0</v>
      </c>
      <c r="N33" s="53">
        <f t="shared" si="7"/>
        <v>0</v>
      </c>
      <c r="O33" s="53">
        <f t="shared" si="7"/>
        <v>0</v>
      </c>
      <c r="P33" s="53">
        <f t="shared" si="7"/>
        <v>0</v>
      </c>
      <c r="Q33" s="53">
        <f t="shared" si="7"/>
        <v>0</v>
      </c>
      <c r="R33" s="53">
        <f t="shared" si="7"/>
        <v>0</v>
      </c>
      <c r="S33" s="53">
        <f t="shared" si="7"/>
        <v>0</v>
      </c>
      <c r="T33" s="53">
        <f t="shared" si="7"/>
        <v>0</v>
      </c>
      <c r="U33" s="53">
        <f t="shared" si="7"/>
        <v>-332013</v>
      </c>
      <c r="V33" s="53">
        <f t="shared" si="7"/>
        <v>0</v>
      </c>
      <c r="W33" s="53">
        <f t="shared" si="7"/>
        <v>-306049</v>
      </c>
      <c r="X33" s="53">
        <f t="shared" si="7"/>
        <v>-28875</v>
      </c>
      <c r="Y33" s="53">
        <f t="shared" si="7"/>
        <v>-334924</v>
      </c>
    </row>
    <row r="34" spans="1:25" ht="30.75" customHeight="1" x14ac:dyDescent="0.2">
      <c r="A34" s="299" t="s">
        <v>489</v>
      </c>
      <c r="B34" s="300"/>
      <c r="C34" s="300"/>
      <c r="D34" s="300"/>
      <c r="E34" s="300"/>
      <c r="F34" s="300"/>
      <c r="G34" s="8">
        <v>27</v>
      </c>
      <c r="H34" s="55">
        <f>SUM(H21:H29)</f>
        <v>0</v>
      </c>
      <c r="I34" s="55">
        <f t="shared" ref="I34:Y34" si="8">SUM(I21:I29)</f>
        <v>0</v>
      </c>
      <c r="J34" s="55">
        <f t="shared" si="8"/>
        <v>315547</v>
      </c>
      <c r="K34" s="55">
        <f t="shared" si="8"/>
        <v>0</v>
      </c>
      <c r="L34" s="55">
        <f t="shared" si="8"/>
        <v>175681</v>
      </c>
      <c r="M34" s="55">
        <f t="shared" si="8"/>
        <v>0</v>
      </c>
      <c r="N34" s="55">
        <f t="shared" si="8"/>
        <v>0</v>
      </c>
      <c r="O34" s="55">
        <f t="shared" si="8"/>
        <v>0</v>
      </c>
      <c r="P34" s="55">
        <f t="shared" si="8"/>
        <v>0</v>
      </c>
      <c r="Q34" s="55">
        <f t="shared" si="8"/>
        <v>0</v>
      </c>
      <c r="R34" s="55">
        <f t="shared" si="8"/>
        <v>0</v>
      </c>
      <c r="S34" s="55">
        <f t="shared" si="8"/>
        <v>0</v>
      </c>
      <c r="T34" s="55">
        <f t="shared" si="8"/>
        <v>0</v>
      </c>
      <c r="U34" s="55">
        <f t="shared" si="8"/>
        <v>3157039</v>
      </c>
      <c r="V34" s="55">
        <f t="shared" si="8"/>
        <v>-7027760</v>
      </c>
      <c r="W34" s="55">
        <f t="shared" si="8"/>
        <v>-3730855</v>
      </c>
      <c r="X34" s="55">
        <f t="shared" si="8"/>
        <v>0</v>
      </c>
      <c r="Y34" s="55">
        <f t="shared" si="8"/>
        <v>-3730855</v>
      </c>
    </row>
    <row r="35" spans="1:25" x14ac:dyDescent="0.2">
      <c r="A35" s="303" t="s">
        <v>374</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x14ac:dyDescent="0.2">
      <c r="A36" s="306" t="s">
        <v>375</v>
      </c>
      <c r="B36" s="306"/>
      <c r="C36" s="306"/>
      <c r="D36" s="306"/>
      <c r="E36" s="306"/>
      <c r="F36" s="306"/>
      <c r="G36" s="6">
        <v>28</v>
      </c>
      <c r="H36" s="52">
        <v>26215395</v>
      </c>
      <c r="I36" s="52">
        <v>24505176</v>
      </c>
      <c r="J36" s="52">
        <v>769447</v>
      </c>
      <c r="K36" s="52">
        <v>126409</v>
      </c>
      <c r="L36" s="52">
        <v>126409</v>
      </c>
      <c r="M36" s="52">
        <v>0</v>
      </c>
      <c r="N36" s="52">
        <v>0</v>
      </c>
      <c r="O36" s="52">
        <v>0</v>
      </c>
      <c r="P36" s="52">
        <v>0</v>
      </c>
      <c r="Q36" s="52">
        <v>0</v>
      </c>
      <c r="R36" s="52">
        <v>0</v>
      </c>
      <c r="S36" s="52">
        <v>0</v>
      </c>
      <c r="T36" s="52">
        <v>0</v>
      </c>
      <c r="U36" s="52">
        <v>14671947</v>
      </c>
      <c r="V36" s="52">
        <v>9284600</v>
      </c>
      <c r="W36" s="53">
        <f>H36+I36+J36+K36-L36+M36+N36+O36+P36+Q36+R36+U36+V36+S36+T36</f>
        <v>75446565</v>
      </c>
      <c r="X36" s="52">
        <v>-66270</v>
      </c>
      <c r="Y36" s="53">
        <f t="shared" ref="Y36:Y38" si="9">W36+X36</f>
        <v>75380295</v>
      </c>
    </row>
    <row r="37" spans="1:25" x14ac:dyDescent="0.2">
      <c r="A37" s="301" t="s">
        <v>376</v>
      </c>
      <c r="B37" s="301"/>
      <c r="C37" s="301"/>
      <c r="D37" s="301"/>
      <c r="E37" s="301"/>
      <c r="F37" s="301"/>
      <c r="G37" s="6">
        <v>29</v>
      </c>
      <c r="H37" s="52">
        <v>0</v>
      </c>
      <c r="I37" s="52">
        <v>0</v>
      </c>
      <c r="J37" s="52">
        <v>0</v>
      </c>
      <c r="K37" s="52">
        <v>0</v>
      </c>
      <c r="L37" s="52">
        <v>0</v>
      </c>
      <c r="M37" s="52">
        <v>0</v>
      </c>
      <c r="N37" s="52">
        <v>0</v>
      </c>
      <c r="O37" s="52">
        <v>0</v>
      </c>
      <c r="P37" s="52">
        <v>0</v>
      </c>
      <c r="Q37" s="52">
        <v>0</v>
      </c>
      <c r="R37" s="52">
        <v>0</v>
      </c>
      <c r="S37" s="52">
        <v>0</v>
      </c>
      <c r="T37" s="52">
        <v>0</v>
      </c>
      <c r="U37" s="52">
        <v>0</v>
      </c>
      <c r="V37" s="52">
        <v>0</v>
      </c>
      <c r="W37" s="53">
        <f t="shared" ref="W37:W38" si="10">H37+I37+J37+K37-L37+M37+N37+O37+P37+Q37+R37+U37+V37+S37+T37</f>
        <v>0</v>
      </c>
      <c r="X37" s="52">
        <v>0</v>
      </c>
      <c r="Y37" s="53">
        <f t="shared" si="9"/>
        <v>0</v>
      </c>
    </row>
    <row r="38" spans="1:25" x14ac:dyDescent="0.2">
      <c r="A38" s="301" t="s">
        <v>377</v>
      </c>
      <c r="B38" s="301"/>
      <c r="C38" s="301"/>
      <c r="D38" s="301"/>
      <c r="E38" s="301"/>
      <c r="F38" s="301"/>
      <c r="G38" s="6">
        <v>30</v>
      </c>
      <c r="H38" s="52">
        <v>0</v>
      </c>
      <c r="I38" s="52">
        <v>0</v>
      </c>
      <c r="J38" s="52">
        <v>0</v>
      </c>
      <c r="K38" s="52">
        <v>0</v>
      </c>
      <c r="L38" s="52">
        <v>0</v>
      </c>
      <c r="M38" s="52">
        <v>0</v>
      </c>
      <c r="N38" s="52">
        <v>0</v>
      </c>
      <c r="O38" s="52">
        <v>0</v>
      </c>
      <c r="P38" s="52">
        <v>0</v>
      </c>
      <c r="Q38" s="52">
        <v>0</v>
      </c>
      <c r="R38" s="52">
        <v>0</v>
      </c>
      <c r="S38" s="52">
        <v>0</v>
      </c>
      <c r="T38" s="52">
        <v>0</v>
      </c>
      <c r="U38" s="52">
        <v>0</v>
      </c>
      <c r="V38" s="52">
        <v>0</v>
      </c>
      <c r="W38" s="53">
        <f t="shared" si="10"/>
        <v>0</v>
      </c>
      <c r="X38" s="52">
        <v>0</v>
      </c>
      <c r="Y38" s="53">
        <f t="shared" si="9"/>
        <v>0</v>
      </c>
    </row>
    <row r="39" spans="1:25" ht="25.5" customHeight="1" x14ac:dyDescent="0.2">
      <c r="A39" s="307" t="s">
        <v>490</v>
      </c>
      <c r="B39" s="307"/>
      <c r="C39" s="307"/>
      <c r="D39" s="307"/>
      <c r="E39" s="307"/>
      <c r="F39" s="307"/>
      <c r="G39" s="7">
        <v>31</v>
      </c>
      <c r="H39" s="53">
        <f>H36+H37+H38</f>
        <v>26215395</v>
      </c>
      <c r="I39" s="53">
        <f t="shared" ref="I39:Y39" si="11">I36+I37+I38</f>
        <v>24505176</v>
      </c>
      <c r="J39" s="53">
        <f t="shared" si="11"/>
        <v>769447</v>
      </c>
      <c r="K39" s="53">
        <f t="shared" si="11"/>
        <v>126409</v>
      </c>
      <c r="L39" s="53">
        <f t="shared" si="11"/>
        <v>126409</v>
      </c>
      <c r="M39" s="53">
        <f t="shared" si="11"/>
        <v>0</v>
      </c>
      <c r="N39" s="53">
        <f t="shared" si="11"/>
        <v>0</v>
      </c>
      <c r="O39" s="53">
        <f t="shared" si="11"/>
        <v>0</v>
      </c>
      <c r="P39" s="53">
        <f t="shared" si="11"/>
        <v>0</v>
      </c>
      <c r="Q39" s="53">
        <f t="shared" si="11"/>
        <v>0</v>
      </c>
      <c r="R39" s="53">
        <f t="shared" si="11"/>
        <v>0</v>
      </c>
      <c r="S39" s="53">
        <f t="shared" si="11"/>
        <v>0</v>
      </c>
      <c r="T39" s="53">
        <f t="shared" si="11"/>
        <v>0</v>
      </c>
      <c r="U39" s="53">
        <f t="shared" si="11"/>
        <v>14671947</v>
      </c>
      <c r="V39" s="53">
        <f t="shared" si="11"/>
        <v>9284600</v>
      </c>
      <c r="W39" s="53">
        <f t="shared" si="11"/>
        <v>75446565</v>
      </c>
      <c r="X39" s="53">
        <f t="shared" si="11"/>
        <v>-66270</v>
      </c>
      <c r="Y39" s="53">
        <f t="shared" si="11"/>
        <v>75380295</v>
      </c>
    </row>
    <row r="40" spans="1:25" x14ac:dyDescent="0.2">
      <c r="A40" s="301" t="s">
        <v>378</v>
      </c>
      <c r="B40" s="301"/>
      <c r="C40" s="301"/>
      <c r="D40" s="301"/>
      <c r="E40" s="301"/>
      <c r="F40" s="301"/>
      <c r="G40" s="6">
        <v>32</v>
      </c>
      <c r="H40" s="54">
        <v>0</v>
      </c>
      <c r="I40" s="54">
        <v>0</v>
      </c>
      <c r="J40" s="54">
        <v>0</v>
      </c>
      <c r="K40" s="54">
        <v>0</v>
      </c>
      <c r="L40" s="54">
        <v>0</v>
      </c>
      <c r="M40" s="54">
        <v>0</v>
      </c>
      <c r="N40" s="54">
        <v>0</v>
      </c>
      <c r="O40" s="54">
        <v>0</v>
      </c>
      <c r="P40" s="54">
        <v>0</v>
      </c>
      <c r="Q40" s="54">
        <v>0</v>
      </c>
      <c r="R40" s="54">
        <v>0</v>
      </c>
      <c r="S40" s="52">
        <v>0</v>
      </c>
      <c r="T40" s="52">
        <v>0</v>
      </c>
      <c r="U40" s="54">
        <v>0</v>
      </c>
      <c r="V40" s="52">
        <v>7165627</v>
      </c>
      <c r="W40" s="53">
        <f t="shared" ref="W40:W58" si="12">H40+I40+J40+K40-L40+M40+N40+O40+P40+Q40+R40+U40+V40+S40+T40</f>
        <v>7165627</v>
      </c>
      <c r="X40" s="52">
        <v>-28576</v>
      </c>
      <c r="Y40" s="53">
        <f t="shared" ref="Y40:Y58" si="13">W40+X40</f>
        <v>7137051</v>
      </c>
    </row>
    <row r="41" spans="1:25" x14ac:dyDescent="0.2">
      <c r="A41" s="301" t="s">
        <v>379</v>
      </c>
      <c r="B41" s="301"/>
      <c r="C41" s="301"/>
      <c r="D41" s="301"/>
      <c r="E41" s="301"/>
      <c r="F41" s="301"/>
      <c r="G41" s="6">
        <v>33</v>
      </c>
      <c r="H41" s="54">
        <v>0</v>
      </c>
      <c r="I41" s="54">
        <v>0</v>
      </c>
      <c r="J41" s="54">
        <v>0</v>
      </c>
      <c r="K41" s="54">
        <v>0</v>
      </c>
      <c r="L41" s="54">
        <v>0</v>
      </c>
      <c r="M41" s="54">
        <v>0</v>
      </c>
      <c r="N41" s="52">
        <v>0</v>
      </c>
      <c r="O41" s="54">
        <v>0</v>
      </c>
      <c r="P41" s="54">
        <v>0</v>
      </c>
      <c r="Q41" s="54">
        <v>0</v>
      </c>
      <c r="R41" s="54">
        <v>0</v>
      </c>
      <c r="S41" s="52">
        <v>0</v>
      </c>
      <c r="T41" s="52">
        <v>0</v>
      </c>
      <c r="U41" s="54">
        <v>0</v>
      </c>
      <c r="V41" s="54">
        <v>0</v>
      </c>
      <c r="W41" s="53">
        <f t="shared" si="12"/>
        <v>0</v>
      </c>
      <c r="X41" s="52">
        <v>0</v>
      </c>
      <c r="Y41" s="53">
        <f t="shared" si="13"/>
        <v>0</v>
      </c>
    </row>
    <row r="42" spans="1:25" ht="27" customHeight="1" x14ac:dyDescent="0.2">
      <c r="A42" s="301" t="s">
        <v>380</v>
      </c>
      <c r="B42" s="301"/>
      <c r="C42" s="301"/>
      <c r="D42" s="301"/>
      <c r="E42" s="301"/>
      <c r="F42" s="301"/>
      <c r="G42" s="6">
        <v>34</v>
      </c>
      <c r="H42" s="54">
        <v>0</v>
      </c>
      <c r="I42" s="54">
        <v>0</v>
      </c>
      <c r="J42" s="54">
        <v>0</v>
      </c>
      <c r="K42" s="54">
        <v>0</v>
      </c>
      <c r="L42" s="54">
        <v>0</v>
      </c>
      <c r="M42" s="54">
        <v>0</v>
      </c>
      <c r="N42" s="54">
        <v>0</v>
      </c>
      <c r="O42" s="52">
        <v>0</v>
      </c>
      <c r="P42" s="54">
        <v>0</v>
      </c>
      <c r="Q42" s="54">
        <v>0</v>
      </c>
      <c r="R42" s="54">
        <v>0</v>
      </c>
      <c r="S42" s="52">
        <v>0</v>
      </c>
      <c r="T42" s="52">
        <v>0</v>
      </c>
      <c r="U42" s="52">
        <v>0</v>
      </c>
      <c r="V42" s="52">
        <v>0</v>
      </c>
      <c r="W42" s="53">
        <f t="shared" si="12"/>
        <v>0</v>
      </c>
      <c r="X42" s="52">
        <v>0</v>
      </c>
      <c r="Y42" s="53">
        <f t="shared" si="13"/>
        <v>0</v>
      </c>
    </row>
    <row r="43" spans="1:25" ht="20.25" customHeight="1" x14ac:dyDescent="0.2">
      <c r="A43" s="301" t="s">
        <v>478</v>
      </c>
      <c r="B43" s="301"/>
      <c r="C43" s="301"/>
      <c r="D43" s="301"/>
      <c r="E43" s="301"/>
      <c r="F43" s="301"/>
      <c r="G43" s="6">
        <v>35</v>
      </c>
      <c r="H43" s="54">
        <v>0</v>
      </c>
      <c r="I43" s="54">
        <v>0</v>
      </c>
      <c r="J43" s="54">
        <v>0</v>
      </c>
      <c r="K43" s="54">
        <v>0</v>
      </c>
      <c r="L43" s="54">
        <v>0</v>
      </c>
      <c r="M43" s="54">
        <v>0</v>
      </c>
      <c r="N43" s="54">
        <v>0</v>
      </c>
      <c r="O43" s="54">
        <v>0</v>
      </c>
      <c r="P43" s="52">
        <v>0</v>
      </c>
      <c r="Q43" s="54">
        <v>0</v>
      </c>
      <c r="R43" s="54">
        <v>0</v>
      </c>
      <c r="S43" s="52">
        <v>0</v>
      </c>
      <c r="T43" s="52">
        <v>0</v>
      </c>
      <c r="U43" s="52">
        <v>0</v>
      </c>
      <c r="V43" s="52">
        <v>0</v>
      </c>
      <c r="W43" s="53">
        <f t="shared" si="12"/>
        <v>0</v>
      </c>
      <c r="X43" s="52">
        <v>0</v>
      </c>
      <c r="Y43" s="53">
        <f t="shared" si="13"/>
        <v>0</v>
      </c>
    </row>
    <row r="44" spans="1:25" ht="21" customHeight="1" x14ac:dyDescent="0.2">
      <c r="A44" s="301" t="s">
        <v>491</v>
      </c>
      <c r="B44" s="301"/>
      <c r="C44" s="301"/>
      <c r="D44" s="301"/>
      <c r="E44" s="301"/>
      <c r="F44" s="301"/>
      <c r="G44" s="6">
        <v>36</v>
      </c>
      <c r="H44" s="54">
        <v>0</v>
      </c>
      <c r="I44" s="54">
        <v>0</v>
      </c>
      <c r="J44" s="54">
        <v>0</v>
      </c>
      <c r="K44" s="54">
        <v>0</v>
      </c>
      <c r="L44" s="54">
        <v>0</v>
      </c>
      <c r="M44" s="54">
        <v>0</v>
      </c>
      <c r="N44" s="54">
        <v>0</v>
      </c>
      <c r="O44" s="54">
        <v>0</v>
      </c>
      <c r="P44" s="54">
        <v>0</v>
      </c>
      <c r="Q44" s="52">
        <v>0</v>
      </c>
      <c r="R44" s="54">
        <v>0</v>
      </c>
      <c r="S44" s="52">
        <v>0</v>
      </c>
      <c r="T44" s="52">
        <v>0</v>
      </c>
      <c r="U44" s="52">
        <v>0</v>
      </c>
      <c r="V44" s="52">
        <v>0</v>
      </c>
      <c r="W44" s="53">
        <f t="shared" si="12"/>
        <v>0</v>
      </c>
      <c r="X44" s="52">
        <v>0</v>
      </c>
      <c r="Y44" s="53">
        <f t="shared" si="13"/>
        <v>0</v>
      </c>
    </row>
    <row r="45" spans="1:25" ht="29.25" customHeight="1" x14ac:dyDescent="0.2">
      <c r="A45" s="301" t="s">
        <v>381</v>
      </c>
      <c r="B45" s="301"/>
      <c r="C45" s="301"/>
      <c r="D45" s="301"/>
      <c r="E45" s="301"/>
      <c r="F45" s="301"/>
      <c r="G45" s="6">
        <v>37</v>
      </c>
      <c r="H45" s="54">
        <v>0</v>
      </c>
      <c r="I45" s="54">
        <v>0</v>
      </c>
      <c r="J45" s="54">
        <v>0</v>
      </c>
      <c r="K45" s="54">
        <v>0</v>
      </c>
      <c r="L45" s="54">
        <v>0</v>
      </c>
      <c r="M45" s="54">
        <v>0</v>
      </c>
      <c r="N45" s="54">
        <v>0</v>
      </c>
      <c r="O45" s="54">
        <v>0</v>
      </c>
      <c r="P45" s="54">
        <v>0</v>
      </c>
      <c r="Q45" s="54">
        <v>0</v>
      </c>
      <c r="R45" s="52">
        <v>0</v>
      </c>
      <c r="S45" s="52">
        <v>0</v>
      </c>
      <c r="T45" s="52">
        <v>0</v>
      </c>
      <c r="U45" s="52">
        <v>0</v>
      </c>
      <c r="V45" s="52">
        <v>0</v>
      </c>
      <c r="W45" s="53">
        <f t="shared" si="12"/>
        <v>0</v>
      </c>
      <c r="X45" s="52">
        <v>0</v>
      </c>
      <c r="Y45" s="53">
        <f t="shared" si="13"/>
        <v>0</v>
      </c>
    </row>
    <row r="46" spans="1:25" ht="21" customHeight="1" x14ac:dyDescent="0.2">
      <c r="A46" s="301" t="s">
        <v>382</v>
      </c>
      <c r="B46" s="301"/>
      <c r="C46" s="301"/>
      <c r="D46" s="301"/>
      <c r="E46" s="301"/>
      <c r="F46" s="301"/>
      <c r="G46" s="6">
        <v>38</v>
      </c>
      <c r="H46" s="54">
        <v>0</v>
      </c>
      <c r="I46" s="54">
        <v>0</v>
      </c>
      <c r="J46" s="54">
        <v>0</v>
      </c>
      <c r="K46" s="54">
        <v>0</v>
      </c>
      <c r="L46" s="54">
        <v>0</v>
      </c>
      <c r="M46" s="54">
        <v>0</v>
      </c>
      <c r="N46" s="52">
        <v>0</v>
      </c>
      <c r="O46" s="52">
        <v>0</v>
      </c>
      <c r="P46" s="52">
        <v>0</v>
      </c>
      <c r="Q46" s="52">
        <v>0</v>
      </c>
      <c r="R46" s="52">
        <v>0</v>
      </c>
      <c r="S46" s="52">
        <v>0</v>
      </c>
      <c r="T46" s="52">
        <v>0</v>
      </c>
      <c r="U46" s="52">
        <v>0</v>
      </c>
      <c r="V46" s="52">
        <v>0</v>
      </c>
      <c r="W46" s="53">
        <f t="shared" si="12"/>
        <v>0</v>
      </c>
      <c r="X46" s="52">
        <v>0</v>
      </c>
      <c r="Y46" s="53">
        <f t="shared" si="13"/>
        <v>0</v>
      </c>
    </row>
    <row r="47" spans="1:25" x14ac:dyDescent="0.2">
      <c r="A47" s="301" t="s">
        <v>383</v>
      </c>
      <c r="B47" s="301"/>
      <c r="C47" s="301"/>
      <c r="D47" s="301"/>
      <c r="E47" s="301"/>
      <c r="F47" s="301"/>
      <c r="G47" s="6">
        <v>39</v>
      </c>
      <c r="H47" s="54">
        <v>0</v>
      </c>
      <c r="I47" s="54">
        <v>0</v>
      </c>
      <c r="J47" s="54">
        <v>0</v>
      </c>
      <c r="K47" s="54">
        <v>0</v>
      </c>
      <c r="L47" s="54">
        <v>0</v>
      </c>
      <c r="M47" s="54">
        <v>0</v>
      </c>
      <c r="N47" s="52">
        <v>0</v>
      </c>
      <c r="O47" s="52">
        <v>0</v>
      </c>
      <c r="P47" s="52">
        <v>0</v>
      </c>
      <c r="Q47" s="52">
        <v>0</v>
      </c>
      <c r="R47" s="52">
        <v>0</v>
      </c>
      <c r="S47" s="52">
        <v>0</v>
      </c>
      <c r="T47" s="52">
        <v>0</v>
      </c>
      <c r="U47" s="52">
        <v>0</v>
      </c>
      <c r="V47" s="52">
        <v>0</v>
      </c>
      <c r="W47" s="53">
        <f t="shared" si="12"/>
        <v>0</v>
      </c>
      <c r="X47" s="52">
        <v>0</v>
      </c>
      <c r="Y47" s="53">
        <f t="shared" si="13"/>
        <v>0</v>
      </c>
    </row>
    <row r="48" spans="1:25" x14ac:dyDescent="0.2">
      <c r="A48" s="301" t="s">
        <v>384</v>
      </c>
      <c r="B48" s="301"/>
      <c r="C48" s="301"/>
      <c r="D48" s="301"/>
      <c r="E48" s="301"/>
      <c r="F48" s="301"/>
      <c r="G48" s="6">
        <v>40</v>
      </c>
      <c r="H48" s="52">
        <v>0</v>
      </c>
      <c r="I48" s="52">
        <v>0</v>
      </c>
      <c r="J48" s="52">
        <v>0</v>
      </c>
      <c r="K48" s="52">
        <v>-126409</v>
      </c>
      <c r="L48" s="52">
        <v>-126409</v>
      </c>
      <c r="M48" s="52">
        <v>0</v>
      </c>
      <c r="N48" s="52">
        <v>0</v>
      </c>
      <c r="O48" s="52">
        <v>0</v>
      </c>
      <c r="P48" s="52">
        <v>0</v>
      </c>
      <c r="Q48" s="52">
        <v>0</v>
      </c>
      <c r="R48" s="52">
        <v>0</v>
      </c>
      <c r="S48" s="52">
        <v>0</v>
      </c>
      <c r="T48" s="52">
        <v>0</v>
      </c>
      <c r="U48" s="52">
        <v>130571</v>
      </c>
      <c r="V48" s="52">
        <v>0</v>
      </c>
      <c r="W48" s="53">
        <f t="shared" si="12"/>
        <v>130571</v>
      </c>
      <c r="X48" s="52">
        <v>0</v>
      </c>
      <c r="Y48" s="53">
        <f t="shared" si="13"/>
        <v>130571</v>
      </c>
    </row>
    <row r="49" spans="1:25" x14ac:dyDescent="0.2">
      <c r="A49" s="301" t="s">
        <v>385</v>
      </c>
      <c r="B49" s="301"/>
      <c r="C49" s="301"/>
      <c r="D49" s="301"/>
      <c r="E49" s="301"/>
      <c r="F49" s="301"/>
      <c r="G49" s="6">
        <v>41</v>
      </c>
      <c r="H49" s="54">
        <v>0</v>
      </c>
      <c r="I49" s="54">
        <v>0</v>
      </c>
      <c r="J49" s="54">
        <v>0</v>
      </c>
      <c r="K49" s="54">
        <v>0</v>
      </c>
      <c r="L49" s="54">
        <v>0</v>
      </c>
      <c r="M49" s="54">
        <v>0</v>
      </c>
      <c r="N49" s="52"/>
      <c r="O49" s="52"/>
      <c r="P49" s="52"/>
      <c r="Q49" s="52"/>
      <c r="R49" s="52"/>
      <c r="S49" s="52"/>
      <c r="T49" s="52"/>
      <c r="U49" s="52"/>
      <c r="V49" s="52"/>
      <c r="W49" s="53">
        <f t="shared" si="12"/>
        <v>0</v>
      </c>
      <c r="X49" s="52">
        <v>0</v>
      </c>
      <c r="Y49" s="53">
        <f t="shared" si="13"/>
        <v>0</v>
      </c>
    </row>
    <row r="50" spans="1:25" ht="24" customHeight="1" x14ac:dyDescent="0.2">
      <c r="A50" s="301" t="s">
        <v>479</v>
      </c>
      <c r="B50" s="301"/>
      <c r="C50" s="301"/>
      <c r="D50" s="301"/>
      <c r="E50" s="301"/>
      <c r="F50" s="301"/>
      <c r="G50" s="6">
        <v>42</v>
      </c>
      <c r="H50" s="52">
        <v>0</v>
      </c>
      <c r="I50" s="52">
        <v>0</v>
      </c>
      <c r="J50" s="52">
        <v>0</v>
      </c>
      <c r="K50" s="52">
        <v>0</v>
      </c>
      <c r="L50" s="52">
        <v>0</v>
      </c>
      <c r="M50" s="52">
        <v>0</v>
      </c>
      <c r="N50" s="52">
        <v>0</v>
      </c>
      <c r="O50" s="52">
        <v>0</v>
      </c>
      <c r="P50" s="52">
        <v>0</v>
      </c>
      <c r="Q50" s="52">
        <v>0</v>
      </c>
      <c r="R50" s="52">
        <v>0</v>
      </c>
      <c r="S50" s="52">
        <v>0</v>
      </c>
      <c r="T50" s="52">
        <v>0</v>
      </c>
      <c r="U50" s="52">
        <v>0</v>
      </c>
      <c r="V50" s="52">
        <v>0</v>
      </c>
      <c r="W50" s="53">
        <f t="shared" si="12"/>
        <v>0</v>
      </c>
      <c r="X50" s="52">
        <v>0</v>
      </c>
      <c r="Y50" s="53">
        <f t="shared" si="13"/>
        <v>0</v>
      </c>
    </row>
    <row r="51" spans="1:25" ht="26.25" customHeight="1" x14ac:dyDescent="0.2">
      <c r="A51" s="301" t="s">
        <v>480</v>
      </c>
      <c r="B51" s="301"/>
      <c r="C51" s="301"/>
      <c r="D51" s="301"/>
      <c r="E51" s="301"/>
      <c r="F51" s="301"/>
      <c r="G51" s="6">
        <v>43</v>
      </c>
      <c r="H51" s="52">
        <v>0</v>
      </c>
      <c r="I51" s="52">
        <v>0</v>
      </c>
      <c r="J51" s="52">
        <v>0</v>
      </c>
      <c r="K51" s="52">
        <v>0</v>
      </c>
      <c r="L51" s="52">
        <v>0</v>
      </c>
      <c r="M51" s="52">
        <v>0</v>
      </c>
      <c r="N51" s="52">
        <v>0</v>
      </c>
      <c r="O51" s="52">
        <v>0</v>
      </c>
      <c r="P51" s="52">
        <v>0</v>
      </c>
      <c r="Q51" s="52">
        <v>0</v>
      </c>
      <c r="R51" s="52">
        <v>0</v>
      </c>
      <c r="S51" s="52">
        <v>0</v>
      </c>
      <c r="T51" s="52">
        <v>0</v>
      </c>
      <c r="U51" s="52">
        <v>0</v>
      </c>
      <c r="V51" s="52">
        <v>0</v>
      </c>
      <c r="W51" s="53">
        <f t="shared" si="12"/>
        <v>0</v>
      </c>
      <c r="X51" s="52">
        <v>0</v>
      </c>
      <c r="Y51" s="53">
        <f t="shared" si="13"/>
        <v>0</v>
      </c>
    </row>
    <row r="52" spans="1:25" ht="22.5" customHeight="1" x14ac:dyDescent="0.2">
      <c r="A52" s="301" t="s">
        <v>481</v>
      </c>
      <c r="B52" s="301"/>
      <c r="C52" s="301"/>
      <c r="D52" s="301"/>
      <c r="E52" s="301"/>
      <c r="F52" s="301"/>
      <c r="G52" s="6">
        <v>44</v>
      </c>
      <c r="H52" s="52">
        <v>0</v>
      </c>
      <c r="I52" s="52">
        <v>0</v>
      </c>
      <c r="J52" s="52">
        <v>0</v>
      </c>
      <c r="K52" s="52">
        <v>0</v>
      </c>
      <c r="L52" s="52">
        <v>0</v>
      </c>
      <c r="M52" s="52">
        <v>0</v>
      </c>
      <c r="N52" s="52">
        <v>0</v>
      </c>
      <c r="O52" s="52">
        <v>0</v>
      </c>
      <c r="P52" s="52">
        <v>0</v>
      </c>
      <c r="Q52" s="52">
        <v>0</v>
      </c>
      <c r="R52" s="52">
        <v>0</v>
      </c>
      <c r="S52" s="52">
        <v>0</v>
      </c>
      <c r="T52" s="52">
        <v>0</v>
      </c>
      <c r="U52" s="52">
        <v>0</v>
      </c>
      <c r="V52" s="52">
        <v>0</v>
      </c>
      <c r="W52" s="53">
        <f t="shared" si="12"/>
        <v>0</v>
      </c>
      <c r="X52" s="52">
        <v>0</v>
      </c>
      <c r="Y52" s="53">
        <f t="shared" si="13"/>
        <v>0</v>
      </c>
    </row>
    <row r="53" spans="1:25" x14ac:dyDescent="0.2">
      <c r="A53" s="301" t="s">
        <v>492</v>
      </c>
      <c r="B53" s="301"/>
      <c r="C53" s="301"/>
      <c r="D53" s="301"/>
      <c r="E53" s="301"/>
      <c r="F53" s="301"/>
      <c r="G53" s="6">
        <v>45</v>
      </c>
      <c r="H53" s="52">
        <v>0</v>
      </c>
      <c r="I53" s="52">
        <v>0</v>
      </c>
      <c r="J53" s="52">
        <v>0</v>
      </c>
      <c r="K53" s="52">
        <v>110336</v>
      </c>
      <c r="L53" s="52">
        <v>110336</v>
      </c>
      <c r="M53" s="52">
        <v>0</v>
      </c>
      <c r="N53" s="52">
        <v>0</v>
      </c>
      <c r="O53" s="52">
        <v>0</v>
      </c>
      <c r="P53" s="52">
        <v>0</v>
      </c>
      <c r="Q53" s="52">
        <v>0</v>
      </c>
      <c r="R53" s="52">
        <v>0</v>
      </c>
      <c r="S53" s="52">
        <v>0</v>
      </c>
      <c r="T53" s="52">
        <v>0</v>
      </c>
      <c r="U53" s="52">
        <v>-110336</v>
      </c>
      <c r="V53" s="52">
        <v>0</v>
      </c>
      <c r="W53" s="53">
        <f t="shared" si="12"/>
        <v>-110336</v>
      </c>
      <c r="X53" s="52">
        <v>0</v>
      </c>
      <c r="Y53" s="53">
        <f t="shared" si="13"/>
        <v>-110336</v>
      </c>
    </row>
    <row r="54" spans="1:25" x14ac:dyDescent="0.2">
      <c r="A54" s="301" t="s">
        <v>482</v>
      </c>
      <c r="B54" s="301"/>
      <c r="C54" s="301"/>
      <c r="D54" s="301"/>
      <c r="E54" s="301"/>
      <c r="F54" s="301"/>
      <c r="G54" s="6">
        <v>46</v>
      </c>
      <c r="H54" s="52">
        <v>0</v>
      </c>
      <c r="I54" s="52">
        <v>0</v>
      </c>
      <c r="J54" s="52">
        <v>0</v>
      </c>
      <c r="K54" s="52">
        <v>0</v>
      </c>
      <c r="L54" s="52">
        <v>0</v>
      </c>
      <c r="M54" s="52">
        <v>0</v>
      </c>
      <c r="N54" s="52">
        <v>0</v>
      </c>
      <c r="O54" s="52">
        <v>0</v>
      </c>
      <c r="P54" s="52">
        <v>0</v>
      </c>
      <c r="Q54" s="52">
        <v>0</v>
      </c>
      <c r="R54" s="52">
        <v>0</v>
      </c>
      <c r="S54" s="52">
        <v>0</v>
      </c>
      <c r="T54" s="52">
        <v>0</v>
      </c>
      <c r="U54" s="52">
        <v>0</v>
      </c>
      <c r="V54" s="52">
        <v>0</v>
      </c>
      <c r="W54" s="53">
        <f t="shared" si="12"/>
        <v>0</v>
      </c>
      <c r="X54" s="52">
        <v>0</v>
      </c>
      <c r="Y54" s="53">
        <f t="shared" si="13"/>
        <v>0</v>
      </c>
    </row>
    <row r="55" spans="1:25" x14ac:dyDescent="0.2">
      <c r="A55" s="301" t="s">
        <v>483</v>
      </c>
      <c r="B55" s="301"/>
      <c r="C55" s="301"/>
      <c r="D55" s="301"/>
      <c r="E55" s="301"/>
      <c r="F55" s="301"/>
      <c r="G55" s="6">
        <v>47</v>
      </c>
      <c r="H55" s="52">
        <v>0</v>
      </c>
      <c r="I55" s="52">
        <v>0</v>
      </c>
      <c r="J55" s="52">
        <v>0</v>
      </c>
      <c r="K55" s="52">
        <v>0</v>
      </c>
      <c r="L55" s="52">
        <v>0</v>
      </c>
      <c r="M55" s="52">
        <v>0</v>
      </c>
      <c r="N55" s="52">
        <v>0</v>
      </c>
      <c r="O55" s="52">
        <v>0</v>
      </c>
      <c r="P55" s="52">
        <v>0</v>
      </c>
      <c r="Q55" s="52">
        <v>0</v>
      </c>
      <c r="R55" s="52">
        <v>0</v>
      </c>
      <c r="S55" s="52">
        <v>0</v>
      </c>
      <c r="T55" s="52">
        <v>0</v>
      </c>
      <c r="U55" s="52">
        <v>-4542957</v>
      </c>
      <c r="V55" s="52">
        <v>0</v>
      </c>
      <c r="W55" s="53">
        <f t="shared" si="12"/>
        <v>-4542957</v>
      </c>
      <c r="X55" s="52">
        <v>0</v>
      </c>
      <c r="Y55" s="53">
        <f t="shared" si="13"/>
        <v>-4542957</v>
      </c>
    </row>
    <row r="56" spans="1:25" x14ac:dyDescent="0.2">
      <c r="A56" s="301" t="s">
        <v>484</v>
      </c>
      <c r="B56" s="301"/>
      <c r="C56" s="301"/>
      <c r="D56" s="301"/>
      <c r="E56" s="301"/>
      <c r="F56" s="301"/>
      <c r="G56" s="6">
        <v>48</v>
      </c>
      <c r="H56" s="52">
        <v>0</v>
      </c>
      <c r="I56" s="52">
        <v>0</v>
      </c>
      <c r="J56" s="52">
        <v>0</v>
      </c>
      <c r="K56" s="52">
        <v>0</v>
      </c>
      <c r="L56" s="52">
        <v>0</v>
      </c>
      <c r="M56" s="52">
        <v>0</v>
      </c>
      <c r="N56" s="52">
        <v>0</v>
      </c>
      <c r="O56" s="52">
        <v>0</v>
      </c>
      <c r="P56" s="52">
        <v>0</v>
      </c>
      <c r="Q56" s="52">
        <v>0</v>
      </c>
      <c r="R56" s="52">
        <v>0</v>
      </c>
      <c r="S56" s="52">
        <v>0</v>
      </c>
      <c r="T56" s="52">
        <v>0</v>
      </c>
      <c r="U56" s="52">
        <v>9284600</v>
      </c>
      <c r="V56" s="52">
        <v>-9284600</v>
      </c>
      <c r="W56" s="53">
        <f t="shared" si="12"/>
        <v>0</v>
      </c>
      <c r="X56" s="52">
        <v>0</v>
      </c>
      <c r="Y56" s="53">
        <f t="shared" si="13"/>
        <v>0</v>
      </c>
    </row>
    <row r="57" spans="1:25" x14ac:dyDescent="0.2">
      <c r="A57" s="301" t="s">
        <v>493</v>
      </c>
      <c r="B57" s="301"/>
      <c r="C57" s="301"/>
      <c r="D57" s="301"/>
      <c r="E57" s="301"/>
      <c r="F57" s="301"/>
      <c r="G57" s="6">
        <v>49</v>
      </c>
      <c r="H57" s="52">
        <v>0</v>
      </c>
      <c r="I57" s="52">
        <v>0</v>
      </c>
      <c r="J57" s="52">
        <v>276819</v>
      </c>
      <c r="K57" s="52">
        <v>0</v>
      </c>
      <c r="L57" s="52">
        <v>0</v>
      </c>
      <c r="M57" s="52">
        <v>0</v>
      </c>
      <c r="N57" s="52">
        <v>0</v>
      </c>
      <c r="O57" s="52">
        <v>0</v>
      </c>
      <c r="P57" s="52">
        <v>0</v>
      </c>
      <c r="Q57" s="52">
        <v>0</v>
      </c>
      <c r="R57" s="52">
        <v>0</v>
      </c>
      <c r="S57" s="52">
        <v>0</v>
      </c>
      <c r="T57" s="52">
        <v>0</v>
      </c>
      <c r="U57" s="52">
        <v>-276819</v>
      </c>
      <c r="V57" s="52">
        <v>0</v>
      </c>
      <c r="W57" s="53">
        <f t="shared" si="12"/>
        <v>0</v>
      </c>
      <c r="X57" s="52">
        <v>0</v>
      </c>
      <c r="Y57" s="53">
        <f t="shared" si="13"/>
        <v>0</v>
      </c>
    </row>
    <row r="58" spans="1:25" x14ac:dyDescent="0.2">
      <c r="A58" s="301" t="s">
        <v>486</v>
      </c>
      <c r="B58" s="301"/>
      <c r="C58" s="301"/>
      <c r="D58" s="301"/>
      <c r="E58" s="301"/>
      <c r="F58" s="301"/>
      <c r="G58" s="6">
        <v>50</v>
      </c>
      <c r="H58" s="52">
        <v>0</v>
      </c>
      <c r="I58" s="52">
        <v>0</v>
      </c>
      <c r="J58" s="52">
        <v>0</v>
      </c>
      <c r="K58" s="52">
        <v>0</v>
      </c>
      <c r="L58" s="52">
        <v>0</v>
      </c>
      <c r="M58" s="52">
        <v>0</v>
      </c>
      <c r="N58" s="52">
        <v>0</v>
      </c>
      <c r="O58" s="52">
        <v>0</v>
      </c>
      <c r="P58" s="52">
        <v>0</v>
      </c>
      <c r="Q58" s="52">
        <v>0</v>
      </c>
      <c r="R58" s="52">
        <v>0</v>
      </c>
      <c r="S58" s="52">
        <v>0</v>
      </c>
      <c r="T58" s="52">
        <v>0</v>
      </c>
      <c r="U58" s="52">
        <v>0</v>
      </c>
      <c r="V58" s="52">
        <v>0</v>
      </c>
      <c r="W58" s="115">
        <f t="shared" si="12"/>
        <v>0</v>
      </c>
      <c r="X58" s="52">
        <v>0</v>
      </c>
      <c r="Y58" s="115">
        <f t="shared" si="13"/>
        <v>0</v>
      </c>
    </row>
    <row r="59" spans="1:25" ht="25.5" customHeight="1" x14ac:dyDescent="0.2">
      <c r="A59" s="302" t="s">
        <v>494</v>
      </c>
      <c r="B59" s="302"/>
      <c r="C59" s="302"/>
      <c r="D59" s="302"/>
      <c r="E59" s="302"/>
      <c r="F59" s="302"/>
      <c r="G59" s="8">
        <v>51</v>
      </c>
      <c r="H59" s="55">
        <f t="shared" ref="H59:T59" si="14">SUM(H39:H58)</f>
        <v>26215395</v>
      </c>
      <c r="I59" s="55">
        <f t="shared" si="14"/>
        <v>24505176</v>
      </c>
      <c r="J59" s="55">
        <f t="shared" si="14"/>
        <v>1046266</v>
      </c>
      <c r="K59" s="55">
        <f t="shared" si="14"/>
        <v>110336</v>
      </c>
      <c r="L59" s="55">
        <f t="shared" si="14"/>
        <v>110336</v>
      </c>
      <c r="M59" s="55">
        <f t="shared" si="14"/>
        <v>0</v>
      </c>
      <c r="N59" s="55">
        <f t="shared" si="14"/>
        <v>0</v>
      </c>
      <c r="O59" s="55">
        <f t="shared" si="14"/>
        <v>0</v>
      </c>
      <c r="P59" s="55">
        <f t="shared" si="14"/>
        <v>0</v>
      </c>
      <c r="Q59" s="55">
        <f t="shared" si="14"/>
        <v>0</v>
      </c>
      <c r="R59" s="55">
        <f t="shared" si="14"/>
        <v>0</v>
      </c>
      <c r="S59" s="55">
        <f t="shared" si="14"/>
        <v>0</v>
      </c>
      <c r="T59" s="55">
        <f t="shared" si="14"/>
        <v>0</v>
      </c>
      <c r="U59" s="55">
        <f>SUM(U39:U58)</f>
        <v>19157006</v>
      </c>
      <c r="V59" s="55">
        <f>SUM(V39:V58)</f>
        <v>7165627</v>
      </c>
      <c r="W59" s="55">
        <f>SUM(W39:W58)</f>
        <v>78089470</v>
      </c>
      <c r="X59" s="55">
        <f>SUM(X39:X58)</f>
        <v>-94846</v>
      </c>
      <c r="Y59" s="55">
        <f>SUM(Y39:Y58)</f>
        <v>77994624</v>
      </c>
    </row>
    <row r="60" spans="1:25" x14ac:dyDescent="0.2">
      <c r="A60" s="303" t="s">
        <v>386</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297" t="s">
        <v>496</v>
      </c>
      <c r="B61" s="298"/>
      <c r="C61" s="298"/>
      <c r="D61" s="298"/>
      <c r="E61" s="298"/>
      <c r="F61" s="298"/>
      <c r="G61" s="7">
        <v>52</v>
      </c>
      <c r="H61" s="53">
        <f t="shared" ref="H61:T61" si="15">SUM(H41:H49)</f>
        <v>0</v>
      </c>
      <c r="I61" s="53">
        <f t="shared" si="15"/>
        <v>0</v>
      </c>
      <c r="J61" s="53">
        <f t="shared" si="15"/>
        <v>0</v>
      </c>
      <c r="K61" s="53">
        <f t="shared" si="15"/>
        <v>-126409</v>
      </c>
      <c r="L61" s="53">
        <f t="shared" si="15"/>
        <v>-126409</v>
      </c>
      <c r="M61" s="53">
        <f t="shared" si="15"/>
        <v>0</v>
      </c>
      <c r="N61" s="53">
        <f t="shared" si="15"/>
        <v>0</v>
      </c>
      <c r="O61" s="53">
        <f t="shared" si="15"/>
        <v>0</v>
      </c>
      <c r="P61" s="53">
        <f t="shared" si="15"/>
        <v>0</v>
      </c>
      <c r="Q61" s="53">
        <f t="shared" si="15"/>
        <v>0</v>
      </c>
      <c r="R61" s="53">
        <f t="shared" si="15"/>
        <v>0</v>
      </c>
      <c r="S61" s="53">
        <f t="shared" si="15"/>
        <v>0</v>
      </c>
      <c r="T61" s="53">
        <f t="shared" si="15"/>
        <v>0</v>
      </c>
      <c r="U61" s="53">
        <f>SUM(U41:U49)</f>
        <v>130571</v>
      </c>
      <c r="V61" s="53">
        <f>SUM(V41:V49)</f>
        <v>0</v>
      </c>
      <c r="W61" s="53">
        <f>SUM(W41:W49)</f>
        <v>130571</v>
      </c>
      <c r="X61" s="53">
        <f>SUM(X41:X49)</f>
        <v>0</v>
      </c>
      <c r="Y61" s="53">
        <f>SUM(Y41:Y49)</f>
        <v>130571</v>
      </c>
    </row>
    <row r="62" spans="1:25" ht="27.75" customHeight="1" x14ac:dyDescent="0.2">
      <c r="A62" s="297" t="s">
        <v>497</v>
      </c>
      <c r="B62" s="298"/>
      <c r="C62" s="298"/>
      <c r="D62" s="298"/>
      <c r="E62" s="298"/>
      <c r="F62" s="298"/>
      <c r="G62" s="7">
        <v>53</v>
      </c>
      <c r="H62" s="53">
        <f t="shared" ref="H62:T62" si="16">H40+H61</f>
        <v>0</v>
      </c>
      <c r="I62" s="53">
        <f t="shared" si="16"/>
        <v>0</v>
      </c>
      <c r="J62" s="53">
        <f t="shared" si="16"/>
        <v>0</v>
      </c>
      <c r="K62" s="53">
        <f t="shared" si="16"/>
        <v>-126409</v>
      </c>
      <c r="L62" s="53">
        <f t="shared" si="16"/>
        <v>-126409</v>
      </c>
      <c r="M62" s="53">
        <f t="shared" si="16"/>
        <v>0</v>
      </c>
      <c r="N62" s="53">
        <f t="shared" si="16"/>
        <v>0</v>
      </c>
      <c r="O62" s="53">
        <f t="shared" si="16"/>
        <v>0</v>
      </c>
      <c r="P62" s="53">
        <f t="shared" si="16"/>
        <v>0</v>
      </c>
      <c r="Q62" s="53">
        <f t="shared" si="16"/>
        <v>0</v>
      </c>
      <c r="R62" s="53">
        <f t="shared" si="16"/>
        <v>0</v>
      </c>
      <c r="S62" s="53">
        <f t="shared" si="16"/>
        <v>0</v>
      </c>
      <c r="T62" s="53">
        <f t="shared" si="16"/>
        <v>0</v>
      </c>
      <c r="U62" s="53">
        <f>U40+U61</f>
        <v>130571</v>
      </c>
      <c r="V62" s="53">
        <f>V40+V61</f>
        <v>7165627</v>
      </c>
      <c r="W62" s="53">
        <f>W40+W61</f>
        <v>7296198</v>
      </c>
      <c r="X62" s="53">
        <f>X40+X61</f>
        <v>-28576</v>
      </c>
      <c r="Y62" s="53">
        <f>Y40+Y61</f>
        <v>7267622</v>
      </c>
    </row>
    <row r="63" spans="1:25" ht="29.25" customHeight="1" x14ac:dyDescent="0.2">
      <c r="A63" s="299" t="s">
        <v>495</v>
      </c>
      <c r="B63" s="300"/>
      <c r="C63" s="300"/>
      <c r="D63" s="300"/>
      <c r="E63" s="300"/>
      <c r="F63" s="300"/>
      <c r="G63" s="8">
        <v>54</v>
      </c>
      <c r="H63" s="55">
        <f t="shared" ref="H63:T63" si="17">SUM(H50:H58)</f>
        <v>0</v>
      </c>
      <c r="I63" s="55">
        <f t="shared" si="17"/>
        <v>0</v>
      </c>
      <c r="J63" s="55">
        <f t="shared" si="17"/>
        <v>276819</v>
      </c>
      <c r="K63" s="55">
        <f t="shared" si="17"/>
        <v>110336</v>
      </c>
      <c r="L63" s="55">
        <f t="shared" si="17"/>
        <v>110336</v>
      </c>
      <c r="M63" s="55">
        <f t="shared" si="17"/>
        <v>0</v>
      </c>
      <c r="N63" s="55">
        <f t="shared" si="17"/>
        <v>0</v>
      </c>
      <c r="O63" s="55">
        <f t="shared" si="17"/>
        <v>0</v>
      </c>
      <c r="P63" s="55">
        <f t="shared" si="17"/>
        <v>0</v>
      </c>
      <c r="Q63" s="55">
        <f t="shared" si="17"/>
        <v>0</v>
      </c>
      <c r="R63" s="55">
        <f t="shared" si="17"/>
        <v>0</v>
      </c>
      <c r="S63" s="55">
        <f t="shared" si="17"/>
        <v>0</v>
      </c>
      <c r="T63" s="55">
        <f t="shared" si="17"/>
        <v>0</v>
      </c>
      <c r="U63" s="55">
        <f>SUM(U50:U58)</f>
        <v>4354488</v>
      </c>
      <c r="V63" s="55">
        <f>SUM(V50:V58)</f>
        <v>-9284600</v>
      </c>
      <c r="W63" s="55">
        <f>SUM(W50:W58)</f>
        <v>-4653293</v>
      </c>
      <c r="X63" s="55">
        <f>SUM(X50:X58)</f>
        <v>0</v>
      </c>
      <c r="Y63" s="55">
        <f>SUM(Y50:Y58)</f>
        <v>-4653293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abSelected="1" topLeftCell="A59" zoomScale="91" zoomScaleNormal="91" workbookViewId="0">
      <selection activeCell="J50" sqref="J50"/>
    </sheetView>
  </sheetViews>
  <sheetFormatPr defaultRowHeight="12.75" x14ac:dyDescent="0.2"/>
  <cols>
    <col min="9" max="9" width="45.85546875" customWidth="1"/>
  </cols>
  <sheetData>
    <row r="1" spans="1:9" x14ac:dyDescent="0.2">
      <c r="A1" s="331" t="s">
        <v>536</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x14ac:dyDescent="0.2">
      <c r="A21" s="332"/>
      <c r="B21" s="332"/>
      <c r="C21" s="332"/>
      <c r="D21" s="332"/>
      <c r="E21" s="332"/>
      <c r="F21" s="332"/>
      <c r="G21" s="332"/>
      <c r="H21" s="332"/>
      <c r="I21" s="332"/>
    </row>
    <row r="22" spans="1:9" x14ac:dyDescent="0.2">
      <c r="A22" s="332"/>
      <c r="B22" s="332"/>
      <c r="C22" s="332"/>
      <c r="D22" s="332"/>
      <c r="E22" s="332"/>
      <c r="F22" s="332"/>
      <c r="G22" s="332"/>
      <c r="H22" s="332"/>
      <c r="I22" s="332"/>
    </row>
    <row r="23" spans="1:9" x14ac:dyDescent="0.2">
      <c r="A23" s="332"/>
      <c r="B23" s="332"/>
      <c r="C23" s="332"/>
      <c r="D23" s="332"/>
      <c r="E23" s="332"/>
      <c r="F23" s="332"/>
      <c r="G23" s="332"/>
      <c r="H23" s="332"/>
      <c r="I23" s="332"/>
    </row>
    <row r="24" spans="1:9" x14ac:dyDescent="0.2">
      <c r="A24" s="332"/>
      <c r="B24" s="332"/>
      <c r="C24" s="332"/>
      <c r="D24" s="332"/>
      <c r="E24" s="332"/>
      <c r="F24" s="332"/>
      <c r="G24" s="332"/>
      <c r="H24" s="332"/>
      <c r="I24" s="332"/>
    </row>
    <row r="25" spans="1:9" x14ac:dyDescent="0.2">
      <c r="A25" s="332"/>
      <c r="B25" s="332"/>
      <c r="C25" s="332"/>
      <c r="D25" s="332"/>
      <c r="E25" s="332"/>
      <c r="F25" s="332"/>
      <c r="G25" s="332"/>
      <c r="H25" s="332"/>
      <c r="I25" s="332"/>
    </row>
    <row r="26" spans="1:9" x14ac:dyDescent="0.2">
      <c r="A26" s="332"/>
      <c r="B26" s="332"/>
      <c r="C26" s="332"/>
      <c r="D26" s="332"/>
      <c r="E26" s="332"/>
      <c r="F26" s="332"/>
      <c r="G26" s="332"/>
      <c r="H26" s="332"/>
      <c r="I26" s="332"/>
    </row>
    <row r="27" spans="1:9" x14ac:dyDescent="0.2">
      <c r="A27" s="332"/>
      <c r="B27" s="332"/>
      <c r="C27" s="332"/>
      <c r="D27" s="332"/>
      <c r="E27" s="332"/>
      <c r="F27" s="332"/>
      <c r="G27" s="332"/>
      <c r="H27" s="332"/>
      <c r="I27" s="332"/>
    </row>
    <row r="28" spans="1:9" x14ac:dyDescent="0.2">
      <c r="A28" s="332"/>
      <c r="B28" s="332"/>
      <c r="C28" s="332"/>
      <c r="D28" s="332"/>
      <c r="E28" s="332"/>
      <c r="F28" s="332"/>
      <c r="G28" s="332"/>
      <c r="H28" s="332"/>
      <c r="I28" s="332"/>
    </row>
    <row r="29" spans="1:9" x14ac:dyDescent="0.2">
      <c r="A29" s="332"/>
      <c r="B29" s="332"/>
      <c r="C29" s="332"/>
      <c r="D29" s="332"/>
      <c r="E29" s="332"/>
      <c r="F29" s="332"/>
      <c r="G29" s="332"/>
      <c r="H29" s="332"/>
      <c r="I29" s="332"/>
    </row>
    <row r="30" spans="1:9" x14ac:dyDescent="0.2">
      <c r="A30" s="332"/>
      <c r="B30" s="332"/>
      <c r="C30" s="332"/>
      <c r="D30" s="332"/>
      <c r="E30" s="332"/>
      <c r="F30" s="332"/>
      <c r="G30" s="332"/>
      <c r="H30" s="332"/>
      <c r="I30" s="332"/>
    </row>
    <row r="31" spans="1:9" x14ac:dyDescent="0.2">
      <c r="A31" s="332"/>
      <c r="B31" s="332"/>
      <c r="C31" s="332"/>
      <c r="D31" s="332"/>
      <c r="E31" s="332"/>
      <c r="F31" s="332"/>
      <c r="G31" s="332"/>
      <c r="H31" s="332"/>
      <c r="I31" s="332"/>
    </row>
    <row r="32" spans="1:9" x14ac:dyDescent="0.2">
      <c r="A32" s="332"/>
      <c r="B32" s="332"/>
      <c r="C32" s="332"/>
      <c r="D32" s="332"/>
      <c r="E32" s="332"/>
      <c r="F32" s="332"/>
      <c r="G32" s="332"/>
      <c r="H32" s="332"/>
      <c r="I32" s="332"/>
    </row>
    <row r="33" spans="1:9" x14ac:dyDescent="0.2">
      <c r="A33" s="332"/>
      <c r="B33" s="332"/>
      <c r="C33" s="332"/>
      <c r="D33" s="332"/>
      <c r="E33" s="332"/>
      <c r="F33" s="332"/>
      <c r="G33" s="332"/>
      <c r="H33" s="332"/>
      <c r="I33" s="332"/>
    </row>
    <row r="34" spans="1:9" x14ac:dyDescent="0.2">
      <c r="A34" s="332"/>
      <c r="B34" s="332"/>
      <c r="C34" s="332"/>
      <c r="D34" s="332"/>
      <c r="E34" s="332"/>
      <c r="F34" s="332"/>
      <c r="G34" s="332"/>
      <c r="H34" s="332"/>
      <c r="I34" s="332"/>
    </row>
    <row r="35" spans="1:9" x14ac:dyDescent="0.2">
      <c r="A35" s="332"/>
      <c r="B35" s="332"/>
      <c r="C35" s="332"/>
      <c r="D35" s="332"/>
      <c r="E35" s="332"/>
      <c r="F35" s="332"/>
      <c r="G35" s="332"/>
      <c r="H35" s="332"/>
      <c r="I35" s="332"/>
    </row>
    <row r="36" spans="1:9" x14ac:dyDescent="0.2">
      <c r="A36" s="332"/>
      <c r="B36" s="332"/>
      <c r="C36" s="332"/>
      <c r="D36" s="332"/>
      <c r="E36" s="332"/>
      <c r="F36" s="332"/>
      <c r="G36" s="332"/>
      <c r="H36" s="332"/>
      <c r="I36" s="332"/>
    </row>
    <row r="37" spans="1:9" x14ac:dyDescent="0.2">
      <c r="A37" s="332"/>
      <c r="B37" s="332"/>
      <c r="C37" s="332"/>
      <c r="D37" s="332"/>
      <c r="E37" s="332"/>
      <c r="F37" s="332"/>
      <c r="G37" s="332"/>
      <c r="H37" s="332"/>
      <c r="I37" s="332"/>
    </row>
    <row r="38" spans="1:9" x14ac:dyDescent="0.2">
      <c r="A38" s="332"/>
      <c r="B38" s="332"/>
      <c r="C38" s="332"/>
      <c r="D38" s="332"/>
      <c r="E38" s="332"/>
      <c r="F38" s="332"/>
      <c r="G38" s="332"/>
      <c r="H38" s="332"/>
      <c r="I38" s="332"/>
    </row>
    <row r="39" spans="1:9" x14ac:dyDescent="0.2">
      <c r="A39" s="332"/>
      <c r="B39" s="332"/>
      <c r="C39" s="332"/>
      <c r="D39" s="332"/>
      <c r="E39" s="332"/>
      <c r="F39" s="332"/>
      <c r="G39" s="332"/>
      <c r="H39" s="332"/>
      <c r="I39" s="332"/>
    </row>
    <row r="40" spans="1:9" ht="191.25" customHeight="1" x14ac:dyDescent="0.2">
      <c r="A40" s="332"/>
      <c r="B40" s="332"/>
      <c r="C40" s="332"/>
      <c r="D40" s="332"/>
      <c r="E40" s="332"/>
      <c r="F40" s="332"/>
      <c r="G40" s="332"/>
      <c r="H40" s="332"/>
      <c r="I40" s="332"/>
    </row>
    <row r="42" spans="1:9" ht="111.75" customHeight="1" x14ac:dyDescent="0.2">
      <c r="A42" s="327" t="s">
        <v>538</v>
      </c>
      <c r="B42" s="329"/>
      <c r="C42" s="329"/>
      <c r="D42" s="329"/>
      <c r="E42" s="329"/>
      <c r="F42" s="329"/>
      <c r="G42" s="329"/>
      <c r="H42" s="329"/>
      <c r="I42" s="329"/>
    </row>
    <row r="43" spans="1:9" ht="40.5" customHeight="1" x14ac:dyDescent="0.2">
      <c r="A43" s="327" t="s">
        <v>537</v>
      </c>
      <c r="B43" s="328"/>
      <c r="C43" s="328"/>
      <c r="D43" s="328"/>
      <c r="E43" s="328"/>
      <c r="F43" s="328"/>
      <c r="G43" s="328"/>
      <c r="H43" s="328"/>
      <c r="I43" s="328"/>
    </row>
    <row r="44" spans="1:9" ht="40.5" customHeight="1" x14ac:dyDescent="0.2">
      <c r="A44" s="327" t="s">
        <v>539</v>
      </c>
      <c r="B44" s="329"/>
      <c r="C44" s="329"/>
      <c r="D44" s="329"/>
      <c r="E44" s="329"/>
      <c r="F44" s="329"/>
      <c r="G44" s="329"/>
      <c r="H44" s="329"/>
      <c r="I44" s="329"/>
    </row>
    <row r="45" spans="1:9" ht="40.5" customHeight="1" x14ac:dyDescent="0.2">
      <c r="A45" s="327" t="s">
        <v>540</v>
      </c>
      <c r="B45" s="328"/>
      <c r="C45" s="328"/>
      <c r="D45" s="328"/>
      <c r="E45" s="328"/>
      <c r="F45" s="328"/>
      <c r="G45" s="328"/>
      <c r="H45" s="328"/>
      <c r="I45" s="328"/>
    </row>
    <row r="46" spans="1:9" ht="57.75" customHeight="1" x14ac:dyDescent="0.2">
      <c r="A46" s="327" t="s">
        <v>541</v>
      </c>
      <c r="B46" s="329"/>
      <c r="C46" s="329"/>
      <c r="D46" s="329"/>
      <c r="E46" s="329"/>
      <c r="F46" s="329"/>
      <c r="G46" s="329"/>
      <c r="H46" s="329"/>
      <c r="I46" s="329"/>
    </row>
    <row r="47" spans="1:9" ht="55.5" customHeight="1" x14ac:dyDescent="0.2">
      <c r="A47" s="327" t="s">
        <v>542</v>
      </c>
      <c r="B47" s="329"/>
      <c r="C47" s="329"/>
      <c r="D47" s="329"/>
      <c r="E47" s="329"/>
      <c r="F47" s="329"/>
      <c r="G47" s="329"/>
      <c r="H47" s="329"/>
      <c r="I47" s="329"/>
    </row>
    <row r="48" spans="1:9" ht="51" customHeight="1" x14ac:dyDescent="0.2">
      <c r="A48" s="327" t="s">
        <v>543</v>
      </c>
      <c r="B48" s="329"/>
      <c r="C48" s="329"/>
      <c r="D48" s="329"/>
      <c r="E48" s="329"/>
      <c r="F48" s="329"/>
      <c r="G48" s="329"/>
      <c r="H48" s="329"/>
      <c r="I48" s="329"/>
    </row>
    <row r="49" spans="1:9" ht="55.5" customHeight="1" x14ac:dyDescent="0.2"/>
    <row r="50" spans="1:9" ht="55.5" customHeight="1" x14ac:dyDescent="0.2"/>
    <row r="51" spans="1:9" ht="55.5" customHeight="1" x14ac:dyDescent="0.2"/>
    <row r="52" spans="1:9" ht="55.5" customHeight="1" x14ac:dyDescent="0.2"/>
    <row r="53" spans="1:9" ht="55.5" customHeight="1" x14ac:dyDescent="0.2"/>
    <row r="54" spans="1:9" ht="55.5" customHeight="1" x14ac:dyDescent="0.2"/>
    <row r="55" spans="1:9" ht="55.5" customHeight="1" x14ac:dyDescent="0.2"/>
    <row r="56" spans="1:9" ht="40.5" customHeight="1" x14ac:dyDescent="0.2">
      <c r="A56" s="327" t="s">
        <v>554</v>
      </c>
      <c r="B56" s="328"/>
      <c r="C56" s="328"/>
      <c r="D56" s="328"/>
      <c r="E56" s="328"/>
      <c r="F56" s="328"/>
      <c r="G56" s="328"/>
      <c r="H56" s="328"/>
      <c r="I56" s="328"/>
    </row>
    <row r="57" spans="1:9" ht="40.5" customHeight="1" x14ac:dyDescent="0.2">
      <c r="A57" s="327" t="s">
        <v>555</v>
      </c>
      <c r="B57" s="328"/>
      <c r="C57" s="328"/>
      <c r="D57" s="328"/>
      <c r="E57" s="328"/>
      <c r="F57" s="328"/>
      <c r="G57" s="328"/>
      <c r="H57" s="328"/>
      <c r="I57" s="328"/>
    </row>
    <row r="58" spans="1:9" ht="40.5" customHeight="1" x14ac:dyDescent="0.2">
      <c r="A58" s="327" t="s">
        <v>544</v>
      </c>
      <c r="B58" s="329"/>
      <c r="C58" s="329"/>
      <c r="D58" s="329"/>
      <c r="E58" s="329"/>
      <c r="F58" s="329"/>
      <c r="G58" s="329"/>
      <c r="H58" s="329"/>
      <c r="I58" s="329"/>
    </row>
    <row r="59" spans="1:9" ht="40.5" customHeight="1" x14ac:dyDescent="0.2">
      <c r="A59" s="327" t="s">
        <v>545</v>
      </c>
      <c r="B59" s="329"/>
      <c r="C59" s="329"/>
      <c r="D59" s="329"/>
      <c r="E59" s="329"/>
      <c r="F59" s="329"/>
      <c r="G59" s="329"/>
      <c r="H59" s="329"/>
      <c r="I59" s="329"/>
    </row>
    <row r="60" spans="1:9" ht="40.5" customHeight="1" x14ac:dyDescent="0.2">
      <c r="A60" s="330" t="s">
        <v>546</v>
      </c>
      <c r="B60" s="329"/>
      <c r="C60" s="329"/>
      <c r="D60" s="329"/>
      <c r="E60" s="329"/>
      <c r="F60" s="329"/>
      <c r="G60" s="329"/>
      <c r="H60" s="329"/>
      <c r="I60" s="329"/>
    </row>
    <row r="61" spans="1:9" ht="40.5" customHeight="1" x14ac:dyDescent="0.2">
      <c r="A61" s="327" t="s">
        <v>547</v>
      </c>
      <c r="B61" s="328"/>
      <c r="C61" s="328"/>
      <c r="D61" s="328"/>
      <c r="E61" s="328"/>
      <c r="F61" s="328"/>
      <c r="G61" s="328"/>
      <c r="H61" s="328"/>
      <c r="I61" s="328"/>
    </row>
    <row r="62" spans="1:9" ht="40.5" customHeight="1" x14ac:dyDescent="0.2">
      <c r="A62" s="327" t="s">
        <v>548</v>
      </c>
      <c r="B62" s="329"/>
      <c r="C62" s="329"/>
      <c r="D62" s="329"/>
      <c r="E62" s="329"/>
      <c r="F62" s="329"/>
      <c r="G62" s="329"/>
      <c r="H62" s="329"/>
      <c r="I62" s="329"/>
    </row>
    <row r="63" spans="1:9" ht="40.5" customHeight="1" x14ac:dyDescent="0.2">
      <c r="A63" s="327" t="s">
        <v>549</v>
      </c>
      <c r="B63" s="329"/>
      <c r="C63" s="329"/>
      <c r="D63" s="329"/>
      <c r="E63" s="329"/>
      <c r="F63" s="329"/>
      <c r="G63" s="329"/>
      <c r="H63" s="329"/>
      <c r="I63" s="329"/>
    </row>
    <row r="64" spans="1:9" ht="40.5" customHeight="1" x14ac:dyDescent="0.2">
      <c r="A64" s="330" t="s">
        <v>550</v>
      </c>
      <c r="B64" s="329"/>
      <c r="C64" s="329"/>
      <c r="D64" s="329"/>
      <c r="E64" s="329"/>
      <c r="F64" s="329"/>
      <c r="G64" s="329"/>
      <c r="H64" s="329"/>
      <c r="I64" s="329"/>
    </row>
    <row r="65" spans="1:9" ht="40.5" customHeight="1" x14ac:dyDescent="0.2">
      <c r="A65" s="330" t="s">
        <v>551</v>
      </c>
      <c r="B65" s="329"/>
      <c r="C65" s="329"/>
      <c r="D65" s="329"/>
      <c r="E65" s="329"/>
      <c r="F65" s="329"/>
      <c r="G65" s="329"/>
      <c r="H65" s="329"/>
      <c r="I65" s="329"/>
    </row>
    <row r="66" spans="1:9" ht="40.5" customHeight="1" x14ac:dyDescent="0.2">
      <c r="A66" s="327" t="s">
        <v>552</v>
      </c>
      <c r="B66" s="328"/>
      <c r="C66" s="328"/>
      <c r="D66" s="328"/>
      <c r="E66" s="328"/>
      <c r="F66" s="328"/>
      <c r="G66" s="328"/>
      <c r="H66" s="328"/>
      <c r="I66" s="328"/>
    </row>
    <row r="67" spans="1:9" ht="40.5" customHeight="1" x14ac:dyDescent="0.2">
      <c r="A67" s="327" t="s">
        <v>553</v>
      </c>
      <c r="B67" s="329"/>
      <c r="C67" s="329"/>
      <c r="D67" s="329"/>
      <c r="E67" s="329"/>
      <c r="F67" s="329"/>
      <c r="G67" s="329"/>
      <c r="H67" s="329"/>
      <c r="I67" s="329"/>
    </row>
    <row r="68" spans="1:9" ht="40.5" customHeight="1" x14ac:dyDescent="0.2">
      <c r="A68" s="327" t="s">
        <v>556</v>
      </c>
      <c r="B68" s="328"/>
      <c r="C68" s="328"/>
      <c r="D68" s="328"/>
      <c r="E68" s="328"/>
      <c r="F68" s="328"/>
      <c r="G68" s="328"/>
      <c r="H68" s="328"/>
      <c r="I68" s="328"/>
    </row>
  </sheetData>
  <mergeCells count="21">
    <mergeCell ref="A1:I40"/>
    <mergeCell ref="A42:I42"/>
    <mergeCell ref="A43:I43"/>
    <mergeCell ref="A44:I44"/>
    <mergeCell ref="A45:I45"/>
    <mergeCell ref="A46:I46"/>
    <mergeCell ref="A47:I47"/>
    <mergeCell ref="A48:I48"/>
    <mergeCell ref="A56:I56"/>
    <mergeCell ref="A57:I57"/>
    <mergeCell ref="A58:I58"/>
    <mergeCell ref="A59:I59"/>
    <mergeCell ref="A60:I60"/>
    <mergeCell ref="A61:I61"/>
    <mergeCell ref="A62:I62"/>
    <mergeCell ref="A68:I68"/>
    <mergeCell ref="A63:I63"/>
    <mergeCell ref="A64:I64"/>
    <mergeCell ref="A65:I65"/>
    <mergeCell ref="A66:I66"/>
    <mergeCell ref="A67:I6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term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Matijević</cp:lastModifiedBy>
  <cp:lastPrinted>2018-04-25T06:49:36Z</cp:lastPrinted>
  <dcterms:created xsi:type="dcterms:W3CDTF">2008-10-17T11:51:54Z</dcterms:created>
  <dcterms:modified xsi:type="dcterms:W3CDTF">2025-10-29T10:40:47Z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